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drawings/drawing3.xml" ContentType="application/vnd.openxmlformats-officedocument.drawing+xml"/>
  <Override PartName="/xl/ctrlProps/ctrlProp3.xml" ContentType="application/vnd.ms-excel.controlproperties+xml"/>
  <Override PartName="/xl/drawings/drawing4.xml" ContentType="application/vnd.openxmlformats-officedocument.drawing+xml"/>
  <Override PartName="/xl/ctrlProps/ctrlProp4.xml" ContentType="application/vnd.ms-excel.controlproperties+xml"/>
  <Override PartName="/xl/drawings/drawing5.xml" ContentType="application/vnd.openxmlformats-officedocument.drawing+xml"/>
  <Override PartName="/xl/ctrlProps/ctrlProp5.xml" ContentType="application/vnd.ms-excel.controlproperties+xml"/>
  <Override PartName="/xl/drawings/drawing6.xml" ContentType="application/vnd.openxmlformats-officedocument.drawing+xml"/>
  <Override PartName="/xl/ctrlProps/ctrlProp6.xml" ContentType="application/vnd.ms-excel.controlproperties+xml"/>
  <Override PartName="/xl/drawings/drawing7.xml" ContentType="application/vnd.openxmlformats-officedocument.drawing+xml"/>
  <Override PartName="/xl/ctrlProps/ctrlProp7.xml" ContentType="application/vnd.ms-excel.controlproperties+xml"/>
  <Override PartName="/xl/drawings/drawing8.xml" ContentType="application/vnd.openxmlformats-officedocument.drawing+xml"/>
  <Override PartName="/xl/ctrlProps/ctrlProp8.xml" ContentType="application/vnd.ms-excel.controlproperties+xml"/>
  <Override PartName="/xl/drawings/drawing9.xml" ContentType="application/vnd.openxmlformats-officedocument.drawing+xml"/>
  <Override PartName="/xl/ctrlProps/ctrlProp9.xml" ContentType="application/vnd.ms-excel.controlproperties+xml"/>
  <Override PartName="/xl/drawings/drawing10.xml" ContentType="application/vnd.openxmlformats-officedocument.drawing+xml"/>
  <Override PartName="/xl/ctrlProps/ctrlProp10.xml" ContentType="application/vnd.ms-excel.controlproperties+xml"/>
  <Override PartName="/xl/drawings/drawing11.xml" ContentType="application/vnd.openxmlformats-officedocument.drawing+xml"/>
  <Override PartName="/xl/ctrlProps/ctrlProp11.xml" ContentType="application/vnd.ms-excel.controlproperties+xml"/>
  <Override PartName="/xl/drawings/drawing12.xml" ContentType="application/vnd.openxmlformats-officedocument.drawing+xml"/>
  <Override PartName="/xl/ctrlProps/ctrlProp12.xml" ContentType="application/vnd.ms-excel.controlproperties+xml"/>
  <Override PartName="/xl/drawings/drawing13.xml" ContentType="application/vnd.openxmlformats-officedocument.drawing+xml"/>
  <Override PartName="/xl/ctrlProps/ctrlProp1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carbis_temp\"/>
    </mc:Choice>
  </mc:AlternateContent>
  <bookViews>
    <workbookView xWindow="0" yWindow="240" windowWidth="19440" windowHeight="12195" tabRatio="901" firstSheet="1" activeTab="1"/>
  </bookViews>
  <sheets>
    <sheet name="Drop-down" sheetId="9" state="hidden" r:id="rId1"/>
    <sheet name="Introduction and Start" sheetId="7" r:id="rId2"/>
    <sheet name="1. Facility Info" sheetId="8" r:id="rId3"/>
    <sheet name="2. Wafer Tracking" sheetId="22" r:id="rId4"/>
    <sheet name="Wafer" sheetId="11" r:id="rId5"/>
    <sheet name="3. GHG Tracking" sheetId="23" r:id="rId6"/>
    <sheet name="GHG Usage" sheetId="10" r:id="rId7"/>
    <sheet name="4. HTF Tracking" sheetId="24" r:id="rId8"/>
    <sheet name="HTF" sheetId="15" r:id="rId9"/>
    <sheet name="5. EmisRedStrategy Tracking" sheetId="25" r:id="rId10"/>
    <sheet name="Emission Reduction Strategy" sheetId="20" r:id="rId11"/>
    <sheet name=" Results Summary" sheetId="5" r:id="rId12"/>
    <sheet name="Emissions in Kg and MMTCO2e" sheetId="13" r:id="rId13"/>
    <sheet name="Result (Report)" sheetId="18" r:id="rId14"/>
    <sheet name="InfoFormula" sheetId="6" r:id="rId15"/>
    <sheet name="Facility&amp;Emissions Info" sheetId="4" r:id="rId16"/>
  </sheets>
  <definedNames>
    <definedName name="Company" localSheetId="15">'Facility&amp;Emissions Info'!$A$17:$GD$381</definedName>
    <definedName name="CompanyType">'Drop-down'!$A$2:$A$5</definedName>
    <definedName name="Droplist">#REF!</definedName>
    <definedName name="Gas">'Drop-down'!$A$17:$A$25</definedName>
    <definedName name="OperationType">'Drop-down'!$A$1:$A$5</definedName>
    <definedName name="_xlnm.Print_Area" localSheetId="11">' Results Summary'!$A$1:$E$14</definedName>
    <definedName name="_xlnm.Print_Area" localSheetId="2">'1. Facility Info'!$A$1:$H$18</definedName>
    <definedName name="_xlnm.Print_Area" localSheetId="3">'2. Wafer Tracking'!$A$1:$J$239</definedName>
    <definedName name="_xlnm.Print_Area" localSheetId="5">'3. GHG Tracking'!$A$1:$O$138</definedName>
    <definedName name="_xlnm.Print_Area" localSheetId="7">'4. HTF Tracking'!$A$1:$N$206</definedName>
    <definedName name="_xlnm.Print_Area" localSheetId="10">'Emission Reduction Strategy'!$A$1:$Q$40</definedName>
    <definedName name="_xlnm.Print_Area" localSheetId="12">'Emissions in Kg and MMTCO2e'!$A$1:$N$31</definedName>
    <definedName name="_xlnm.Print_Area" localSheetId="15">'Facility&amp;Emissions Info'!$A$1:$N$255</definedName>
    <definedName name="_xlnm.Print_Area" localSheetId="6">'GHG Usage'!$A$1:$O$22</definedName>
    <definedName name="_xlnm.Print_Area" localSheetId="8">HTF!$A$1:$N$27</definedName>
    <definedName name="_xlnm.Print_Area" localSheetId="14">InfoFormula!$A$1:$J$88</definedName>
    <definedName name="_xlnm.Print_Area" localSheetId="1">'Introduction and Start'!$A$1:$J$49</definedName>
    <definedName name="_xlnm.Print_Area" localSheetId="13">'Result (Report)'!$A$1:$H$70</definedName>
    <definedName name="_xlnm.Print_Area" localSheetId="4">Wafer!$A$1:$I$111</definedName>
    <definedName name="_xlnm.Print_Titles" localSheetId="10">'Emission Reduction Strategy'!$1:$5</definedName>
    <definedName name="Process">'Drop-down'!$A$8:$A$10</definedName>
    <definedName name="Shape">'Drop-down'!$A$55:$A$57</definedName>
    <definedName name="System">'Drop-down'!$A$28:$A$30</definedName>
    <definedName name="TorF">'Drop-down'!$A$13:$A$14</definedName>
  </definedNames>
  <calcPr calcId="162913"/>
</workbook>
</file>

<file path=xl/calcChain.xml><?xml version="1.0" encoding="utf-8"?>
<calcChain xmlns="http://schemas.openxmlformats.org/spreadsheetml/2006/main">
  <c r="B11" i="5" l="1"/>
  <c r="C11" i="5" l="1"/>
  <c r="C26" i="18" l="1"/>
  <c r="C89" i="22"/>
  <c r="F17" i="11" s="1"/>
  <c r="C19" i="4"/>
  <c r="D38" i="4" s="1"/>
  <c r="B8" i="4"/>
  <c r="B18" i="18"/>
  <c r="B36" i="22"/>
  <c r="B7" i="4"/>
  <c r="B17" i="18"/>
  <c r="D17" i="18" s="1"/>
  <c r="C25" i="18"/>
  <c r="G122" i="23"/>
  <c r="E6" i="25"/>
  <c r="D20" i="23"/>
  <c r="D10" i="10" s="1"/>
  <c r="AO211" i="4" s="1"/>
  <c r="D8" i="11"/>
  <c r="P28" i="20"/>
  <c r="P27" i="20"/>
  <c r="P26" i="20"/>
  <c r="G25" i="20"/>
  <c r="H25" i="20"/>
  <c r="I25" i="20"/>
  <c r="J25" i="20"/>
  <c r="K25" i="20"/>
  <c r="L25" i="20"/>
  <c r="M25" i="20"/>
  <c r="N25" i="20"/>
  <c r="O25" i="20"/>
  <c r="G26" i="20"/>
  <c r="H26" i="20"/>
  <c r="I26" i="20"/>
  <c r="J26" i="20"/>
  <c r="K26" i="20"/>
  <c r="L26" i="20"/>
  <c r="M26" i="20"/>
  <c r="N26" i="20"/>
  <c r="O26" i="20"/>
  <c r="G27" i="20"/>
  <c r="H27" i="20"/>
  <c r="I27" i="20"/>
  <c r="J27" i="20"/>
  <c r="K27" i="20"/>
  <c r="L27" i="20"/>
  <c r="M27" i="20"/>
  <c r="N27" i="20"/>
  <c r="O27" i="20"/>
  <c r="G28" i="20"/>
  <c r="H28" i="20"/>
  <c r="I28" i="20"/>
  <c r="J28" i="20"/>
  <c r="K28" i="20"/>
  <c r="L28" i="20"/>
  <c r="M28" i="20"/>
  <c r="N28" i="20"/>
  <c r="O28" i="20"/>
  <c r="F28" i="20"/>
  <c r="F27" i="20"/>
  <c r="F26" i="20"/>
  <c r="P25" i="20"/>
  <c r="F25" i="20"/>
  <c r="P21" i="20"/>
  <c r="P20" i="20"/>
  <c r="P19" i="20"/>
  <c r="G21" i="20"/>
  <c r="H21" i="20"/>
  <c r="I21" i="20"/>
  <c r="J21" i="20"/>
  <c r="K21" i="20"/>
  <c r="L21" i="20"/>
  <c r="M21" i="20"/>
  <c r="N21" i="20"/>
  <c r="O21" i="20"/>
  <c r="G20" i="20"/>
  <c r="H20" i="20"/>
  <c r="I20" i="20"/>
  <c r="J20" i="20"/>
  <c r="K20" i="20"/>
  <c r="L20" i="20"/>
  <c r="M20" i="20"/>
  <c r="N20" i="20"/>
  <c r="O20" i="20"/>
  <c r="H19" i="20"/>
  <c r="I19" i="20"/>
  <c r="J19" i="20"/>
  <c r="K19" i="20"/>
  <c r="L19" i="20"/>
  <c r="M19" i="20"/>
  <c r="N19" i="20"/>
  <c r="O19" i="20"/>
  <c r="G19" i="20"/>
  <c r="F21" i="20"/>
  <c r="F20" i="20"/>
  <c r="F19" i="20"/>
  <c r="P18" i="20"/>
  <c r="O18" i="20"/>
  <c r="N18" i="20"/>
  <c r="M18" i="20"/>
  <c r="L18" i="20"/>
  <c r="I202" i="4" s="1"/>
  <c r="K18" i="20"/>
  <c r="J18" i="20"/>
  <c r="I18" i="20"/>
  <c r="H18" i="20"/>
  <c r="G18" i="20"/>
  <c r="F18" i="20"/>
  <c r="E54" i="23"/>
  <c r="E11" i="10" s="1"/>
  <c r="AR212" i="4" s="1"/>
  <c r="AS212" i="4" s="1"/>
  <c r="I212" i="4"/>
  <c r="F12" i="13" s="1"/>
  <c r="D26" i="11"/>
  <c r="L20" i="23"/>
  <c r="L10" i="10" s="1"/>
  <c r="C27" i="18"/>
  <c r="C28" i="18"/>
  <c r="D39" i="18" s="1"/>
  <c r="K20" i="23"/>
  <c r="K10" i="10"/>
  <c r="D34" i="20"/>
  <c r="K36" i="23"/>
  <c r="K17" i="10"/>
  <c r="L34" i="20"/>
  <c r="U202" i="4"/>
  <c r="D24" i="11"/>
  <c r="E18" i="4"/>
  <c r="F27" i="4" s="1"/>
  <c r="F28" i="4" s="1"/>
  <c r="F24" i="11"/>
  <c r="G18" i="4"/>
  <c r="G27" i="4" s="1"/>
  <c r="G28" i="4"/>
  <c r="H24" i="11"/>
  <c r="I18" i="4"/>
  <c r="H27" i="4" s="1"/>
  <c r="H28" i="4" s="1"/>
  <c r="H29" i="4" s="1"/>
  <c r="D30" i="11"/>
  <c r="F30" i="11"/>
  <c r="M18" i="4" s="1"/>
  <c r="J27" i="4"/>
  <c r="J28" i="4" s="1"/>
  <c r="H30" i="11"/>
  <c r="O18" i="4" s="1"/>
  <c r="K27" i="4"/>
  <c r="K28" i="4" s="1"/>
  <c r="D36" i="11"/>
  <c r="Q18" i="4" s="1"/>
  <c r="L27" i="4"/>
  <c r="L28" i="4" s="1"/>
  <c r="F36" i="11"/>
  <c r="S18" i="4" s="1"/>
  <c r="M27" i="4"/>
  <c r="M28" i="4" s="1"/>
  <c r="H36" i="11"/>
  <c r="D42" i="11"/>
  <c r="W18" i="4"/>
  <c r="O27" i="4" s="1"/>
  <c r="O28" i="4"/>
  <c r="E20" i="23"/>
  <c r="E10" i="10" s="1"/>
  <c r="F20" i="23"/>
  <c r="F10" i="10" s="1"/>
  <c r="AT211" i="4" s="1"/>
  <c r="AU211" i="4" s="1"/>
  <c r="G20" i="23"/>
  <c r="G10" i="10" s="1"/>
  <c r="H20" i="23"/>
  <c r="H10" i="10" s="1"/>
  <c r="B171" i="4" s="1"/>
  <c r="D171" i="4" s="1"/>
  <c r="M20" i="23"/>
  <c r="M10" i="10" s="1"/>
  <c r="G36" i="23"/>
  <c r="G17" i="10" s="1"/>
  <c r="E158" i="24"/>
  <c r="M104" i="24"/>
  <c r="M24" i="15"/>
  <c r="M53" i="24"/>
  <c r="D36" i="23"/>
  <c r="D17" i="10" s="1"/>
  <c r="BW211" i="4" s="1"/>
  <c r="K122" i="23"/>
  <c r="K13" i="10"/>
  <c r="K54" i="23"/>
  <c r="K11" i="10"/>
  <c r="I205" i="4"/>
  <c r="K104" i="23"/>
  <c r="K19" i="10" s="1"/>
  <c r="K70" i="23"/>
  <c r="K18" i="10" s="1"/>
  <c r="D13" i="18"/>
  <c r="C36" i="22"/>
  <c r="F16" i="11"/>
  <c r="D36" i="22"/>
  <c r="H16" i="11"/>
  <c r="F36" i="22"/>
  <c r="E24" i="11"/>
  <c r="V229" i="22"/>
  <c r="AF212" i="22"/>
  <c r="E176" i="22"/>
  <c r="E119" i="4"/>
  <c r="V176" i="22"/>
  <c r="AF159" i="22"/>
  <c r="I123" i="22"/>
  <c r="E89" i="11"/>
  <c r="G123" i="22"/>
  <c r="E123" i="22"/>
  <c r="G83" i="11" s="1"/>
  <c r="C123" i="22"/>
  <c r="V123" i="22"/>
  <c r="D106" i="22"/>
  <c r="D69" i="4"/>
  <c r="G106" i="22"/>
  <c r="G69" i="4"/>
  <c r="J106" i="22"/>
  <c r="J69" i="4"/>
  <c r="AF106" i="22"/>
  <c r="I70" i="22"/>
  <c r="I117" i="4" s="1"/>
  <c r="G70" i="22"/>
  <c r="G117" i="4" s="1"/>
  <c r="E129" i="4" s="1"/>
  <c r="E70" i="22"/>
  <c r="G82" i="11"/>
  <c r="C70" i="22"/>
  <c r="V70" i="22"/>
  <c r="D53" i="22"/>
  <c r="B68" i="4"/>
  <c r="C77" i="4" s="1"/>
  <c r="C68" i="4"/>
  <c r="G53" i="22"/>
  <c r="J53" i="22"/>
  <c r="AF53" i="22"/>
  <c r="V218" i="22"/>
  <c r="V219" i="22"/>
  <c r="V220" i="22"/>
  <c r="V221" i="22"/>
  <c r="V222" i="22"/>
  <c r="V223" i="22"/>
  <c r="V224" i="22"/>
  <c r="V225" i="22"/>
  <c r="V226" i="22"/>
  <c r="V227" i="22"/>
  <c r="V228" i="22"/>
  <c r="V217" i="22"/>
  <c r="V165" i="22"/>
  <c r="V166" i="22"/>
  <c r="V167" i="22"/>
  <c r="V168" i="22"/>
  <c r="V169" i="22"/>
  <c r="V170" i="22"/>
  <c r="V171" i="22"/>
  <c r="V172" i="22"/>
  <c r="V173" i="22"/>
  <c r="V174" i="22"/>
  <c r="V175" i="22"/>
  <c r="V164" i="22"/>
  <c r="V112" i="22"/>
  <c r="V113" i="22"/>
  <c r="V114" i="22"/>
  <c r="V115" i="22"/>
  <c r="V116" i="22"/>
  <c r="V117" i="22"/>
  <c r="V118" i="22"/>
  <c r="V119" i="22"/>
  <c r="V120" i="22"/>
  <c r="V121" i="22"/>
  <c r="V122" i="22"/>
  <c r="V111" i="22"/>
  <c r="V59" i="22"/>
  <c r="V60" i="22"/>
  <c r="V61" i="22"/>
  <c r="V62" i="22"/>
  <c r="V63" i="22"/>
  <c r="V64" i="22"/>
  <c r="V65" i="22"/>
  <c r="V66" i="22"/>
  <c r="V67" i="22"/>
  <c r="V68" i="22"/>
  <c r="V69" i="22"/>
  <c r="V58" i="22"/>
  <c r="AF201" i="22"/>
  <c r="AF202" i="22"/>
  <c r="AF203" i="22"/>
  <c r="AF204" i="22"/>
  <c r="AF205" i="22"/>
  <c r="AF206" i="22"/>
  <c r="AF207" i="22"/>
  <c r="AF208" i="22"/>
  <c r="AF209" i="22"/>
  <c r="AF210" i="22"/>
  <c r="AF211" i="22"/>
  <c r="AF200" i="22"/>
  <c r="AF148" i="22"/>
  <c r="AF149" i="22"/>
  <c r="AF150" i="22"/>
  <c r="AF151" i="22"/>
  <c r="AF152" i="22"/>
  <c r="AF153" i="22"/>
  <c r="AF154" i="22"/>
  <c r="AF155" i="22"/>
  <c r="AF156" i="22"/>
  <c r="AF157" i="22"/>
  <c r="AF158" i="22"/>
  <c r="AF147" i="22"/>
  <c r="AF95" i="22"/>
  <c r="AF96" i="22"/>
  <c r="AF97" i="22"/>
  <c r="AF98" i="22"/>
  <c r="AF99" i="22"/>
  <c r="AF100" i="22"/>
  <c r="AF101" i="22"/>
  <c r="AF102" i="22"/>
  <c r="AF103" i="22"/>
  <c r="AF104" i="22"/>
  <c r="AF105" i="22"/>
  <c r="AF94" i="22"/>
  <c r="AF42" i="22"/>
  <c r="AF43" i="22"/>
  <c r="AF44" i="22"/>
  <c r="AF45" i="22"/>
  <c r="AF46" i="22"/>
  <c r="AF47" i="22"/>
  <c r="AF48" i="22"/>
  <c r="AF49" i="22"/>
  <c r="AF50" i="22"/>
  <c r="AF51" i="22"/>
  <c r="AF52" i="22"/>
  <c r="AF41" i="22"/>
  <c r="Y184" i="22"/>
  <c r="Y185" i="22"/>
  <c r="Y186" i="22"/>
  <c r="Y187" i="22"/>
  <c r="Y188" i="22"/>
  <c r="Y189" i="22"/>
  <c r="Y190" i="22"/>
  <c r="Y191" i="22"/>
  <c r="Y192" i="22"/>
  <c r="Y193" i="22"/>
  <c r="Y194" i="22"/>
  <c r="Y183" i="22"/>
  <c r="Y131" i="22"/>
  <c r="Y132" i="22"/>
  <c r="Y133" i="22"/>
  <c r="Y134" i="22"/>
  <c r="Y135" i="22"/>
  <c r="Y136" i="22"/>
  <c r="Y137" i="22"/>
  <c r="Y138" i="22"/>
  <c r="Y139" i="22"/>
  <c r="Y140" i="22"/>
  <c r="Y141" i="22"/>
  <c r="Y130" i="22"/>
  <c r="Y78" i="22"/>
  <c r="Y79" i="22"/>
  <c r="Y80" i="22"/>
  <c r="Y81" i="22"/>
  <c r="Y82" i="22"/>
  <c r="Y83" i="22"/>
  <c r="Y84" i="22"/>
  <c r="Y85" i="22"/>
  <c r="Y86" i="22"/>
  <c r="Y87" i="22"/>
  <c r="Y88" i="22"/>
  <c r="Y77" i="22"/>
  <c r="Y25" i="22"/>
  <c r="Y26" i="22"/>
  <c r="Y27" i="22"/>
  <c r="Y28" i="22"/>
  <c r="Y29" i="22"/>
  <c r="Y30" i="22"/>
  <c r="Y31" i="22"/>
  <c r="Y32" i="22"/>
  <c r="Y33" i="22"/>
  <c r="Y34" i="22"/>
  <c r="Y35" i="22"/>
  <c r="Y24" i="22"/>
  <c r="B119" i="4"/>
  <c r="C146" i="4" s="1"/>
  <c r="C176" i="22"/>
  <c r="E84" i="11" s="1"/>
  <c r="D119" i="4"/>
  <c r="F119" i="4"/>
  <c r="H119" i="4"/>
  <c r="F146" i="4" s="1"/>
  <c r="J119" i="4"/>
  <c r="L119" i="4"/>
  <c r="N119" i="4"/>
  <c r="P119" i="4"/>
  <c r="R119" i="4"/>
  <c r="T119" i="4"/>
  <c r="L146" i="4" s="1"/>
  <c r="B69" i="4"/>
  <c r="C69" i="4"/>
  <c r="E69" i="4"/>
  <c r="D87" i="4" s="1"/>
  <c r="F69" i="4"/>
  <c r="D86" i="4"/>
  <c r="H69" i="4"/>
  <c r="I69" i="4"/>
  <c r="K69" i="4"/>
  <c r="L69" i="4"/>
  <c r="F88" i="4" s="1"/>
  <c r="N69" i="4"/>
  <c r="O69" i="4"/>
  <c r="Q69" i="4"/>
  <c r="R69" i="4"/>
  <c r="T69" i="4"/>
  <c r="U69" i="4"/>
  <c r="W69" i="4"/>
  <c r="X69" i="4"/>
  <c r="J86" i="4" s="1"/>
  <c r="Z69" i="4"/>
  <c r="AA69" i="4"/>
  <c r="AC69" i="4"/>
  <c r="AD69" i="4"/>
  <c r="E68" i="4"/>
  <c r="F68" i="4"/>
  <c r="D78" i="4" s="1"/>
  <c r="H68" i="4"/>
  <c r="I68" i="4"/>
  <c r="E77" i="4" s="1"/>
  <c r="K68" i="4"/>
  <c r="L68" i="4"/>
  <c r="N68" i="4"/>
  <c r="O68" i="4"/>
  <c r="G78" i="4" s="1"/>
  <c r="Q68" i="4"/>
  <c r="R68" i="4"/>
  <c r="H78" i="4" s="1"/>
  <c r="T68" i="4"/>
  <c r="U68" i="4"/>
  <c r="I78" i="4" s="1"/>
  <c r="W68" i="4"/>
  <c r="X68" i="4"/>
  <c r="Z68" i="4"/>
  <c r="AA68" i="4"/>
  <c r="K77" i="4" s="1"/>
  <c r="AC68" i="4"/>
  <c r="AD68" i="4"/>
  <c r="T120" i="4"/>
  <c r="R120" i="4"/>
  <c r="P120" i="4"/>
  <c r="J154" i="4" s="1"/>
  <c r="N120" i="4"/>
  <c r="L120" i="4"/>
  <c r="J120" i="4"/>
  <c r="H120" i="4"/>
  <c r="F120" i="4"/>
  <c r="E154" i="4" s="1"/>
  <c r="D120" i="4"/>
  <c r="B120" i="4"/>
  <c r="C155" i="4" s="1"/>
  <c r="C229" i="22"/>
  <c r="C142" i="22"/>
  <c r="F18" i="11" s="1"/>
  <c r="C20" i="4" s="1"/>
  <c r="D47" i="4" s="1"/>
  <c r="T118" i="4"/>
  <c r="R118" i="4"/>
  <c r="K136" i="4" s="1"/>
  <c r="P118" i="4"/>
  <c r="N118" i="4"/>
  <c r="L118" i="4"/>
  <c r="J118" i="4"/>
  <c r="H118" i="4"/>
  <c r="F136" i="4" s="1"/>
  <c r="F137" i="4"/>
  <c r="F118" i="4"/>
  <c r="G118" i="4"/>
  <c r="E138" i="4" s="1"/>
  <c r="D118" i="4"/>
  <c r="D137" i="4" s="1"/>
  <c r="E118" i="4"/>
  <c r="D138" i="4" s="1"/>
  <c r="B118" i="4"/>
  <c r="T117" i="4"/>
  <c r="R117" i="4"/>
  <c r="K127" i="4" s="1"/>
  <c r="P117" i="4"/>
  <c r="N117" i="4"/>
  <c r="L117" i="4"/>
  <c r="J117" i="4"/>
  <c r="G127" i="4" s="1"/>
  <c r="H117" i="4"/>
  <c r="F128" i="4" s="1"/>
  <c r="F117" i="4"/>
  <c r="E128" i="4"/>
  <c r="D117" i="4"/>
  <c r="D128" i="4"/>
  <c r="B117" i="4"/>
  <c r="AD71" i="4"/>
  <c r="AC71" i="4"/>
  <c r="L105" i="4"/>
  <c r="AD70" i="4"/>
  <c r="L96" i="4"/>
  <c r="AC70" i="4"/>
  <c r="AA71" i="4"/>
  <c r="Z71" i="4"/>
  <c r="AA70" i="4"/>
  <c r="Z70" i="4"/>
  <c r="X71" i="4"/>
  <c r="W71" i="4"/>
  <c r="X70" i="4"/>
  <c r="W70" i="4"/>
  <c r="U71" i="4"/>
  <c r="T71" i="4"/>
  <c r="U70" i="4"/>
  <c r="T70" i="4"/>
  <c r="R71" i="4"/>
  <c r="Q71" i="4"/>
  <c r="R70" i="4"/>
  <c r="Q70" i="4"/>
  <c r="O71" i="4"/>
  <c r="N71" i="4"/>
  <c r="O70" i="4"/>
  <c r="N70" i="4"/>
  <c r="L71" i="4"/>
  <c r="K71" i="4"/>
  <c r="L70" i="4"/>
  <c r="K70" i="4"/>
  <c r="I71" i="4"/>
  <c r="H71" i="4"/>
  <c r="I70" i="4"/>
  <c r="H70" i="4"/>
  <c r="F71" i="4"/>
  <c r="E71" i="4"/>
  <c r="F70" i="4"/>
  <c r="E70" i="4"/>
  <c r="C71" i="4"/>
  <c r="B71" i="4"/>
  <c r="C70" i="4"/>
  <c r="B70" i="4"/>
  <c r="D103" i="11"/>
  <c r="D102" i="11"/>
  <c r="D101" i="11"/>
  <c r="D100" i="11"/>
  <c r="H97" i="11"/>
  <c r="F97" i="11"/>
  <c r="D97" i="11"/>
  <c r="H96" i="11"/>
  <c r="F96" i="11"/>
  <c r="D96" i="11"/>
  <c r="H95" i="11"/>
  <c r="F95" i="11"/>
  <c r="D95" i="11"/>
  <c r="H94" i="11"/>
  <c r="F94" i="11"/>
  <c r="D94" i="11"/>
  <c r="H91" i="11"/>
  <c r="F91" i="11"/>
  <c r="D91" i="11"/>
  <c r="H90" i="11"/>
  <c r="F90" i="11"/>
  <c r="D90" i="11"/>
  <c r="H89" i="11"/>
  <c r="F89" i="11"/>
  <c r="H88" i="11"/>
  <c r="F88" i="11"/>
  <c r="E88" i="11"/>
  <c r="D89" i="11"/>
  <c r="D88" i="11"/>
  <c r="H85" i="11"/>
  <c r="F85" i="11"/>
  <c r="D85" i="11"/>
  <c r="H84" i="11"/>
  <c r="G84" i="11"/>
  <c r="F84" i="11"/>
  <c r="D84" i="11"/>
  <c r="I83" i="11"/>
  <c r="H83" i="11"/>
  <c r="F83" i="11"/>
  <c r="D83" i="11"/>
  <c r="H82" i="11"/>
  <c r="F82" i="11"/>
  <c r="D82" i="11"/>
  <c r="H77" i="11"/>
  <c r="G77" i="11"/>
  <c r="E77" i="11"/>
  <c r="D77" i="11"/>
  <c r="H76" i="11"/>
  <c r="G76" i="11"/>
  <c r="E76" i="11"/>
  <c r="D76" i="11"/>
  <c r="H71" i="11"/>
  <c r="G71" i="11"/>
  <c r="E71" i="11"/>
  <c r="D71" i="11"/>
  <c r="H70" i="11"/>
  <c r="G70" i="11"/>
  <c r="E70" i="11"/>
  <c r="D70" i="11"/>
  <c r="H65" i="11"/>
  <c r="G65" i="11"/>
  <c r="E65" i="11"/>
  <c r="D65" i="11"/>
  <c r="H64" i="11"/>
  <c r="G64" i="11"/>
  <c r="E64" i="11"/>
  <c r="D64" i="11"/>
  <c r="H59" i="11"/>
  <c r="G59" i="11"/>
  <c r="E59" i="11"/>
  <c r="D59" i="11"/>
  <c r="H58" i="11"/>
  <c r="G58" i="11"/>
  <c r="E58" i="11"/>
  <c r="D58" i="11"/>
  <c r="H53" i="11"/>
  <c r="G53" i="11"/>
  <c r="E53" i="11"/>
  <c r="D53" i="11"/>
  <c r="H52" i="11"/>
  <c r="G52" i="11"/>
  <c r="E52" i="11"/>
  <c r="D52" i="11"/>
  <c r="H75" i="11"/>
  <c r="G75" i="11"/>
  <c r="E75" i="11"/>
  <c r="D75" i="11"/>
  <c r="H69" i="11"/>
  <c r="G69" i="11"/>
  <c r="E69" i="11"/>
  <c r="D69" i="11"/>
  <c r="H63" i="11"/>
  <c r="G63" i="11"/>
  <c r="E63" i="11"/>
  <c r="D63" i="11"/>
  <c r="H57" i="11"/>
  <c r="G57" i="11"/>
  <c r="E57" i="11"/>
  <c r="D57" i="11"/>
  <c r="H51" i="11"/>
  <c r="G51" i="11"/>
  <c r="F51" i="11"/>
  <c r="E51" i="11"/>
  <c r="D51" i="11"/>
  <c r="H74" i="11"/>
  <c r="G74" i="11"/>
  <c r="E74" i="11"/>
  <c r="D74" i="11"/>
  <c r="H68" i="11"/>
  <c r="G68" i="11"/>
  <c r="E68" i="11"/>
  <c r="D68" i="11"/>
  <c r="H62" i="11"/>
  <c r="G62" i="11"/>
  <c r="E62" i="11"/>
  <c r="D62" i="11"/>
  <c r="H56" i="11"/>
  <c r="G56" i="11"/>
  <c r="E56" i="11"/>
  <c r="D56" i="11"/>
  <c r="H50" i="11"/>
  <c r="G50" i="11"/>
  <c r="E50" i="11"/>
  <c r="D50" i="11"/>
  <c r="D10" i="11"/>
  <c r="U229" i="22"/>
  <c r="S229" i="22"/>
  <c r="S120" i="4"/>
  <c r="K156" i="4" s="1"/>
  <c r="Q229" i="22"/>
  <c r="O229" i="22"/>
  <c r="M229" i="22"/>
  <c r="K229" i="22"/>
  <c r="K120" i="4" s="1"/>
  <c r="I229" i="22"/>
  <c r="G229" i="22"/>
  <c r="G120" i="4" s="1"/>
  <c r="E229" i="22"/>
  <c r="E120" i="4" s="1"/>
  <c r="AE212" i="22"/>
  <c r="AE71" i="4"/>
  <c r="AB212" i="22"/>
  <c r="AB71" i="4"/>
  <c r="Y212" i="22"/>
  <c r="I71" i="11"/>
  <c r="V212" i="22"/>
  <c r="V71" i="4"/>
  <c r="I106" i="4" s="1"/>
  <c r="S212" i="22"/>
  <c r="S71" i="4"/>
  <c r="H106" i="4" s="1"/>
  <c r="P212" i="22"/>
  <c r="P71" i="4"/>
  <c r="G106" i="4" s="1"/>
  <c r="M212" i="22"/>
  <c r="I59" i="11"/>
  <c r="J212" i="22"/>
  <c r="J71" i="4"/>
  <c r="E106" i="4" s="1"/>
  <c r="G212" i="22"/>
  <c r="G71" i="4"/>
  <c r="D106" i="4" s="1"/>
  <c r="D212" i="22"/>
  <c r="U176" i="22"/>
  <c r="S176" i="22"/>
  <c r="S119" i="4" s="1"/>
  <c r="Q176" i="22"/>
  <c r="Q119" i="4" s="1"/>
  <c r="J147" i="4" s="1"/>
  <c r="O176" i="22"/>
  <c r="O119" i="4"/>
  <c r="M176" i="22"/>
  <c r="M119" i="4" s="1"/>
  <c r="K176" i="22"/>
  <c r="I176" i="22"/>
  <c r="I119" i="4" s="1"/>
  <c r="G176" i="22"/>
  <c r="AE159" i="22"/>
  <c r="AE70" i="4" s="1"/>
  <c r="AB159" i="22"/>
  <c r="Y159" i="22"/>
  <c r="V159" i="22"/>
  <c r="S159" i="22"/>
  <c r="S70" i="4" s="1"/>
  <c r="P159" i="22"/>
  <c r="F64" i="11" s="1"/>
  <c r="M159" i="22"/>
  <c r="J159" i="22"/>
  <c r="F58" i="11" s="1"/>
  <c r="G159" i="22"/>
  <c r="G70" i="4"/>
  <c r="D159" i="22"/>
  <c r="D70" i="4"/>
  <c r="C97" i="4" s="1"/>
  <c r="U123" i="22"/>
  <c r="U118" i="4"/>
  <c r="S123" i="22"/>
  <c r="Q123" i="22"/>
  <c r="G95" i="11"/>
  <c r="O123" i="22"/>
  <c r="O118" i="4"/>
  <c r="M123" i="22"/>
  <c r="M118" i="4"/>
  <c r="K123" i="22"/>
  <c r="AE106" i="22"/>
  <c r="AB106" i="22"/>
  <c r="AB69" i="4"/>
  <c r="Y106" i="22"/>
  <c r="V106" i="22"/>
  <c r="S106" i="22"/>
  <c r="S69" i="4"/>
  <c r="P106" i="22"/>
  <c r="F63" i="11"/>
  <c r="M106" i="22"/>
  <c r="I57" i="11"/>
  <c r="AE53" i="22"/>
  <c r="AE68" i="4"/>
  <c r="AB53" i="22"/>
  <c r="AB68" i="4"/>
  <c r="Y53" i="22"/>
  <c r="Y68" i="4"/>
  <c r="V53" i="22"/>
  <c r="F68" i="11"/>
  <c r="S53" i="22"/>
  <c r="P53" i="22"/>
  <c r="P68" i="4" s="1"/>
  <c r="M53" i="22"/>
  <c r="U70" i="22"/>
  <c r="E100" i="11"/>
  <c r="S70" i="22"/>
  <c r="Q70" i="22"/>
  <c r="O70" i="22"/>
  <c r="O117" i="4"/>
  <c r="M70" i="22"/>
  <c r="M117" i="4"/>
  <c r="K70" i="22"/>
  <c r="Y205" i="4"/>
  <c r="Y204" i="4"/>
  <c r="Y203" i="4"/>
  <c r="Y202" i="4"/>
  <c r="X204" i="4"/>
  <c r="X203" i="4"/>
  <c r="X202" i="4"/>
  <c r="W204" i="4"/>
  <c r="W203" i="4"/>
  <c r="W202" i="4"/>
  <c r="V204" i="4"/>
  <c r="V203" i="4"/>
  <c r="V202" i="4"/>
  <c r="U204" i="4"/>
  <c r="U203" i="4"/>
  <c r="T205" i="4"/>
  <c r="T204" i="4"/>
  <c r="T203" i="4"/>
  <c r="T202" i="4"/>
  <c r="S205" i="4"/>
  <c r="S204" i="4"/>
  <c r="S202" i="4"/>
  <c r="R205" i="4"/>
  <c r="R204" i="4"/>
  <c r="R203" i="4"/>
  <c r="R202" i="4"/>
  <c r="Q205" i="4"/>
  <c r="Q204" i="4"/>
  <c r="Q203" i="4"/>
  <c r="Q202" i="4"/>
  <c r="P205" i="4"/>
  <c r="P204" i="4"/>
  <c r="P203" i="4"/>
  <c r="P202" i="4"/>
  <c r="O205" i="4"/>
  <c r="O204" i="4"/>
  <c r="O203" i="4"/>
  <c r="O202" i="4"/>
  <c r="D28" i="20"/>
  <c r="N205" i="4" s="1"/>
  <c r="D27" i="20"/>
  <c r="N204" i="4" s="1"/>
  <c r="D26" i="20"/>
  <c r="N203" i="4" s="1"/>
  <c r="D25" i="20"/>
  <c r="N202" i="4" s="1"/>
  <c r="M205" i="4"/>
  <c r="M204" i="4"/>
  <c r="M203" i="4"/>
  <c r="M202" i="4"/>
  <c r="L205" i="4"/>
  <c r="L204" i="4"/>
  <c r="L203" i="4"/>
  <c r="L202" i="4"/>
  <c r="K205" i="4"/>
  <c r="K204" i="4"/>
  <c r="K203" i="4"/>
  <c r="K202" i="4"/>
  <c r="J205" i="4"/>
  <c r="J204" i="4"/>
  <c r="J203" i="4"/>
  <c r="J202" i="4"/>
  <c r="I204" i="4"/>
  <c r="I203" i="4"/>
  <c r="H205" i="4"/>
  <c r="H204" i="4"/>
  <c r="H203" i="4"/>
  <c r="H202" i="4"/>
  <c r="G205" i="4"/>
  <c r="G204" i="4"/>
  <c r="G203" i="4"/>
  <c r="G202" i="4"/>
  <c r="F205" i="4"/>
  <c r="F204" i="4"/>
  <c r="F203" i="4"/>
  <c r="F202" i="4"/>
  <c r="E205" i="4"/>
  <c r="E203" i="4"/>
  <c r="E202" i="4"/>
  <c r="D205" i="4"/>
  <c r="D204" i="4"/>
  <c r="D202" i="4"/>
  <c r="C204" i="4"/>
  <c r="C203" i="4"/>
  <c r="C202" i="4"/>
  <c r="D21" i="20"/>
  <c r="B205" i="4"/>
  <c r="D20" i="20"/>
  <c r="B204" i="4"/>
  <c r="D19" i="20"/>
  <c r="B203" i="4"/>
  <c r="D18" i="20"/>
  <c r="B202" i="4"/>
  <c r="B26" i="18"/>
  <c r="D26" i="18"/>
  <c r="B27" i="18"/>
  <c r="B28" i="18"/>
  <c r="D28" i="18" s="1"/>
  <c r="B25" i="18"/>
  <c r="D25" i="18"/>
  <c r="G78" i="25"/>
  <c r="E78" i="25"/>
  <c r="G54" i="25"/>
  <c r="E54" i="25"/>
  <c r="G30" i="25"/>
  <c r="E30" i="25"/>
  <c r="G6" i="25"/>
  <c r="K26" i="15"/>
  <c r="K25" i="15"/>
  <c r="K24" i="15"/>
  <c r="K23" i="15"/>
  <c r="G26" i="15"/>
  <c r="G25" i="15"/>
  <c r="G24" i="15"/>
  <c r="G23" i="15"/>
  <c r="C26" i="15"/>
  <c r="C25" i="15"/>
  <c r="C24" i="15"/>
  <c r="C23" i="15"/>
  <c r="K19" i="15"/>
  <c r="K18" i="15"/>
  <c r="K17" i="15"/>
  <c r="K16" i="15"/>
  <c r="G19" i="15"/>
  <c r="G18" i="15"/>
  <c r="G17" i="15"/>
  <c r="G16" i="15"/>
  <c r="C19" i="15"/>
  <c r="C18" i="15"/>
  <c r="C17" i="15"/>
  <c r="C16" i="15"/>
  <c r="K12" i="15"/>
  <c r="K11" i="15"/>
  <c r="K10" i="15"/>
  <c r="K9" i="15"/>
  <c r="G12" i="15"/>
  <c r="G11" i="15"/>
  <c r="G10" i="15"/>
  <c r="G9" i="15"/>
  <c r="C12" i="15"/>
  <c r="C11" i="15"/>
  <c r="C10" i="15"/>
  <c r="C9" i="15"/>
  <c r="M206" i="24"/>
  <c r="M26" i="15" s="1"/>
  <c r="I206" i="24"/>
  <c r="I26" i="15" s="1"/>
  <c r="E206" i="24"/>
  <c r="E26" i="15" s="1"/>
  <c r="M189" i="24"/>
  <c r="M19" i="15" s="1"/>
  <c r="I189" i="24"/>
  <c r="I19" i="15" s="1"/>
  <c r="E189" i="24"/>
  <c r="E19" i="15" s="1"/>
  <c r="M173" i="24"/>
  <c r="M12" i="15" s="1"/>
  <c r="I173" i="24"/>
  <c r="I12" i="15" s="1"/>
  <c r="E173" i="24"/>
  <c r="E12" i="15" s="1"/>
  <c r="M155" i="24"/>
  <c r="M25" i="15" s="1"/>
  <c r="I155" i="24"/>
  <c r="I25" i="15" s="1"/>
  <c r="E155" i="24"/>
  <c r="E25" i="15" s="1"/>
  <c r="M138" i="24"/>
  <c r="M18" i="15" s="1"/>
  <c r="I138" i="24"/>
  <c r="I18" i="15" s="1"/>
  <c r="E138" i="24"/>
  <c r="E18" i="15" s="1"/>
  <c r="M122" i="24"/>
  <c r="M11" i="15" s="1"/>
  <c r="I122" i="24"/>
  <c r="I11" i="15" s="1"/>
  <c r="E122" i="24"/>
  <c r="E11" i="15" s="1"/>
  <c r="I104" i="24"/>
  <c r="I24" i="15" s="1"/>
  <c r="E104" i="24"/>
  <c r="E24" i="15" s="1"/>
  <c r="M87" i="24"/>
  <c r="M17" i="15" s="1"/>
  <c r="I87" i="24"/>
  <c r="I17" i="15" s="1"/>
  <c r="E87" i="24"/>
  <c r="E17" i="15" s="1"/>
  <c r="M71" i="24"/>
  <c r="M10" i="15" s="1"/>
  <c r="I71" i="24"/>
  <c r="I10" i="15" s="1"/>
  <c r="E71" i="24"/>
  <c r="E10" i="15" s="1"/>
  <c r="M23" i="15"/>
  <c r="I53" i="24"/>
  <c r="I23" i="15"/>
  <c r="E53" i="24"/>
  <c r="E23" i="15"/>
  <c r="M36" i="24"/>
  <c r="M16" i="15"/>
  <c r="I36" i="24"/>
  <c r="I16" i="15"/>
  <c r="E36" i="24"/>
  <c r="E16" i="15"/>
  <c r="M20" i="24"/>
  <c r="M9" i="15"/>
  <c r="I20" i="24"/>
  <c r="I9" i="15"/>
  <c r="E20" i="24"/>
  <c r="E9" i="15"/>
  <c r="G158" i="24"/>
  <c r="G107" i="24"/>
  <c r="E107" i="24"/>
  <c r="G56" i="24"/>
  <c r="E56" i="24"/>
  <c r="G5" i="24"/>
  <c r="E5" i="24"/>
  <c r="G39" i="23"/>
  <c r="E39" i="23"/>
  <c r="G73" i="23"/>
  <c r="E73" i="23"/>
  <c r="G107" i="23"/>
  <c r="E107" i="23"/>
  <c r="G5" i="23"/>
  <c r="E5" i="23"/>
  <c r="Q13" i="20"/>
  <c r="Q12" i="20"/>
  <c r="Q11" i="20"/>
  <c r="Q10" i="20"/>
  <c r="P13" i="20"/>
  <c r="P12" i="20"/>
  <c r="P11" i="20"/>
  <c r="P10" i="20"/>
  <c r="O13" i="20"/>
  <c r="O12" i="20"/>
  <c r="O11" i="20"/>
  <c r="O10" i="20"/>
  <c r="N13" i="20"/>
  <c r="N12" i="20"/>
  <c r="N11" i="20"/>
  <c r="N10" i="20"/>
  <c r="M13" i="20"/>
  <c r="M12" i="20"/>
  <c r="M11" i="20"/>
  <c r="M10" i="20"/>
  <c r="L13" i="20"/>
  <c r="L12" i="20"/>
  <c r="L11" i="20"/>
  <c r="L10" i="20"/>
  <c r="K13" i="20"/>
  <c r="K12" i="20"/>
  <c r="K11" i="20"/>
  <c r="K10" i="20"/>
  <c r="J13" i="20"/>
  <c r="J12" i="20"/>
  <c r="J11" i="20"/>
  <c r="J10" i="20"/>
  <c r="I13" i="20"/>
  <c r="I12" i="20"/>
  <c r="I11" i="20"/>
  <c r="I10" i="20"/>
  <c r="H13" i="20"/>
  <c r="H12" i="20"/>
  <c r="H11" i="20"/>
  <c r="H10" i="20"/>
  <c r="G13" i="20"/>
  <c r="G12" i="20"/>
  <c r="G11" i="20"/>
  <c r="G10" i="20"/>
  <c r="F13" i="20"/>
  <c r="F12" i="20"/>
  <c r="F11" i="20"/>
  <c r="F10" i="20"/>
  <c r="E13" i="20"/>
  <c r="E12" i="20"/>
  <c r="E11" i="20"/>
  <c r="E10" i="20"/>
  <c r="D13" i="20"/>
  <c r="D12" i="20"/>
  <c r="D11" i="20"/>
  <c r="D10" i="20"/>
  <c r="L37" i="20"/>
  <c r="L36" i="20"/>
  <c r="L35" i="20"/>
  <c r="D37" i="20"/>
  <c r="D36" i="20"/>
  <c r="D35" i="20"/>
  <c r="P36" i="22"/>
  <c r="I30" i="11" s="1"/>
  <c r="P18" i="4"/>
  <c r="X195" i="22"/>
  <c r="E45" i="11"/>
  <c r="X142" i="22"/>
  <c r="E44" i="11"/>
  <c r="X89" i="22"/>
  <c r="E43" i="11"/>
  <c r="X19" i="4" s="1"/>
  <c r="D43" i="11"/>
  <c r="X36" i="22"/>
  <c r="E42" i="11"/>
  <c r="D45" i="11"/>
  <c r="W21" i="4"/>
  <c r="O54" i="4" s="1"/>
  <c r="O55" i="4"/>
  <c r="D44" i="11"/>
  <c r="W20" i="4"/>
  <c r="O45" i="4" s="1"/>
  <c r="O46" i="4" s="1"/>
  <c r="V89" i="22"/>
  <c r="I37" i="11"/>
  <c r="V19" i="4" s="1"/>
  <c r="V36" i="22"/>
  <c r="I36" i="11" s="1"/>
  <c r="V18" i="4" s="1"/>
  <c r="V195" i="22"/>
  <c r="I39" i="11"/>
  <c r="V142" i="22"/>
  <c r="I38" i="11"/>
  <c r="V20" i="4" s="1"/>
  <c r="H39" i="11"/>
  <c r="H38" i="11"/>
  <c r="H37" i="11"/>
  <c r="T195" i="22"/>
  <c r="G39" i="11"/>
  <c r="T142" i="22"/>
  <c r="G38" i="11"/>
  <c r="T89" i="22"/>
  <c r="G37" i="11"/>
  <c r="T19" i="4" s="1"/>
  <c r="T36" i="22"/>
  <c r="G36" i="11" s="1"/>
  <c r="T18" i="4"/>
  <c r="F39" i="11"/>
  <c r="S21" i="4"/>
  <c r="M54" i="4" s="1"/>
  <c r="M55" i="4" s="1"/>
  <c r="F38" i="11"/>
  <c r="F37" i="11"/>
  <c r="S19" i="4" s="1"/>
  <c r="M36" i="4"/>
  <c r="M37" i="4" s="1"/>
  <c r="M38" i="4" s="1"/>
  <c r="R195" i="22"/>
  <c r="E39" i="11" s="1"/>
  <c r="R142" i="22"/>
  <c r="E38" i="11" s="1"/>
  <c r="R20" i="4" s="1"/>
  <c r="R89" i="22"/>
  <c r="E37" i="11" s="1"/>
  <c r="R19" i="4" s="1"/>
  <c r="R36" i="22"/>
  <c r="E36" i="11" s="1"/>
  <c r="R18" i="4"/>
  <c r="L29" i="4" s="1"/>
  <c r="D39" i="11"/>
  <c r="Q21" i="4"/>
  <c r="L54" i="4" s="1"/>
  <c r="L55" i="4" s="1"/>
  <c r="D38" i="11"/>
  <c r="Q20" i="4"/>
  <c r="L45" i="4" s="1"/>
  <c r="L46" i="4"/>
  <c r="L47" i="4" s="1"/>
  <c r="D37" i="11"/>
  <c r="Q19" i="4"/>
  <c r="L36" i="4" s="1"/>
  <c r="L37" i="4" s="1"/>
  <c r="L38" i="4" s="1"/>
  <c r="P195" i="22"/>
  <c r="I33" i="11" s="1"/>
  <c r="P21" i="4" s="1"/>
  <c r="P142" i="22"/>
  <c r="I32" i="11"/>
  <c r="P20" i="4" s="1"/>
  <c r="P89" i="22"/>
  <c r="I31" i="11"/>
  <c r="H33" i="11"/>
  <c r="H32" i="11"/>
  <c r="H31" i="11"/>
  <c r="N195" i="22"/>
  <c r="G33" i="11" s="1"/>
  <c r="N142" i="22"/>
  <c r="G32" i="11" s="1"/>
  <c r="N20" i="4" s="1"/>
  <c r="F32" i="11"/>
  <c r="M20" i="4"/>
  <c r="J45" i="4" s="1"/>
  <c r="J46" i="4"/>
  <c r="N89" i="22"/>
  <c r="G31" i="11"/>
  <c r="N19" i="4" s="1"/>
  <c r="N36" i="22"/>
  <c r="G30" i="11"/>
  <c r="N18" i="4" s="1"/>
  <c r="J29" i="4" s="1"/>
  <c r="F33" i="11"/>
  <c r="F31" i="11"/>
  <c r="L195" i="22"/>
  <c r="E33" i="11" s="1"/>
  <c r="L142" i="22"/>
  <c r="E32" i="11" s="1"/>
  <c r="L20" i="4" s="1"/>
  <c r="L89" i="22"/>
  <c r="E31" i="11"/>
  <c r="L19" i="4" s="1"/>
  <c r="L36" i="22"/>
  <c r="E30" i="11"/>
  <c r="L18" i="4" s="1"/>
  <c r="D33" i="11"/>
  <c r="K21" i="4" s="1"/>
  <c r="I54" i="4" s="1"/>
  <c r="I55" i="4" s="1"/>
  <c r="D32" i="11"/>
  <c r="K20" i="4" s="1"/>
  <c r="I45" i="4" s="1"/>
  <c r="I46" i="4" s="1"/>
  <c r="I47" i="4"/>
  <c r="D31" i="11"/>
  <c r="J195" i="22"/>
  <c r="I27" i="11" s="1"/>
  <c r="J21" i="4" s="1"/>
  <c r="J142" i="22"/>
  <c r="I26" i="11"/>
  <c r="J89" i="22"/>
  <c r="I25" i="11"/>
  <c r="J19" i="4" s="1"/>
  <c r="J36" i="22"/>
  <c r="I24" i="11" s="1"/>
  <c r="J18" i="4" s="1"/>
  <c r="H27" i="11"/>
  <c r="I21" i="4"/>
  <c r="H54" i="4" s="1"/>
  <c r="H55" i="4"/>
  <c r="H56" i="4" s="1"/>
  <c r="H26" i="11"/>
  <c r="I20" i="4" s="1"/>
  <c r="H45" i="4"/>
  <c r="H46" i="4" s="1"/>
  <c r="H47" i="4" s="1"/>
  <c r="H25" i="11"/>
  <c r="H195" i="22"/>
  <c r="G27" i="11" s="1"/>
  <c r="H142" i="22"/>
  <c r="G26" i="11" s="1"/>
  <c r="H89" i="22"/>
  <c r="G25" i="11" s="1"/>
  <c r="H36" i="22"/>
  <c r="G24" i="11" s="1"/>
  <c r="H18" i="4" s="1"/>
  <c r="F27" i="11"/>
  <c r="F26" i="11"/>
  <c r="G20" i="4" s="1"/>
  <c r="G45" i="4"/>
  <c r="G46" i="4" s="1"/>
  <c r="G47" i="4" s="1"/>
  <c r="F25" i="11"/>
  <c r="G19" i="4" s="1"/>
  <c r="G36" i="4"/>
  <c r="G37" i="4" s="1"/>
  <c r="G38" i="4" s="1"/>
  <c r="F195" i="22"/>
  <c r="E27" i="11" s="1"/>
  <c r="F142" i="22"/>
  <c r="E26" i="11" s="1"/>
  <c r="F20" i="4" s="1"/>
  <c r="F47" i="4" s="1"/>
  <c r="F89" i="22"/>
  <c r="E25" i="11" s="1"/>
  <c r="D27" i="11"/>
  <c r="E21" i="4" s="1"/>
  <c r="F54" i="4" s="1"/>
  <c r="F55" i="4" s="1"/>
  <c r="D25" i="11"/>
  <c r="B195" i="22"/>
  <c r="D19" i="11" s="1"/>
  <c r="B21" i="4" s="1"/>
  <c r="C195" i="22"/>
  <c r="F19" i="11"/>
  <c r="C21" i="4" s="1"/>
  <c r="D56" i="4" s="1"/>
  <c r="D195" i="22"/>
  <c r="H19" i="11"/>
  <c r="D21" i="4" s="1"/>
  <c r="E56" i="4" s="1"/>
  <c r="D142" i="22"/>
  <c r="H18" i="11"/>
  <c r="D20" i="4" s="1"/>
  <c r="B142" i="22"/>
  <c r="D89" i="22"/>
  <c r="H17" i="11" s="1"/>
  <c r="D19" i="4"/>
  <c r="E38" i="4" s="1"/>
  <c r="B89" i="22"/>
  <c r="D109" i="11"/>
  <c r="D110" i="11"/>
  <c r="D111" i="11"/>
  <c r="D108" i="11"/>
  <c r="D9" i="11"/>
  <c r="D11" i="11"/>
  <c r="O138" i="23"/>
  <c r="O20" i="10"/>
  <c r="G194" i="4" s="1"/>
  <c r="N138" i="23"/>
  <c r="N20" i="10"/>
  <c r="M138" i="23"/>
  <c r="M20" i="10"/>
  <c r="L138" i="23"/>
  <c r="L20" i="10"/>
  <c r="CS214" i="4" s="1"/>
  <c r="AE214" i="4" s="1"/>
  <c r="K138" i="23"/>
  <c r="K20" i="10"/>
  <c r="J138" i="23"/>
  <c r="J20" i="10"/>
  <c r="CN214" i="4" s="1"/>
  <c r="Y214" i="4" s="1"/>
  <c r="I138" i="23"/>
  <c r="I20" i="10" s="1"/>
  <c r="CJ214" i="4" s="1"/>
  <c r="V214" i="4" s="1"/>
  <c r="H138" i="23"/>
  <c r="H20" i="10" s="1"/>
  <c r="G187" i="4" s="1"/>
  <c r="G138" i="23"/>
  <c r="G20" i="10" s="1"/>
  <c r="F138" i="23"/>
  <c r="F20" i="10"/>
  <c r="G185" i="4" s="1"/>
  <c r="E138" i="23"/>
  <c r="E20" i="10" s="1"/>
  <c r="G184" i="4" s="1"/>
  <c r="D138" i="23"/>
  <c r="D20" i="10" s="1"/>
  <c r="O122" i="23"/>
  <c r="O13" i="10" s="1"/>
  <c r="F194" i="4" s="1"/>
  <c r="H194" i="4" s="1"/>
  <c r="N122" i="23"/>
  <c r="N13" i="10" s="1"/>
  <c r="M122" i="23"/>
  <c r="M13" i="10" s="1"/>
  <c r="L122" i="23"/>
  <c r="L13" i="10" s="1"/>
  <c r="BK214" i="4" s="1"/>
  <c r="F191" i="4"/>
  <c r="J122" i="23"/>
  <c r="J13" i="10" s="1"/>
  <c r="I122" i="23"/>
  <c r="I13" i="10" s="1"/>
  <c r="BC214" i="4" s="1"/>
  <c r="U214" i="4" s="1"/>
  <c r="H122" i="23"/>
  <c r="H13" i="10" s="1"/>
  <c r="G13" i="10"/>
  <c r="F186" i="4" s="1"/>
  <c r="F122" i="23"/>
  <c r="F13" i="10"/>
  <c r="AT214" i="4" s="1"/>
  <c r="E122" i="23"/>
  <c r="E13" i="10"/>
  <c r="F184" i="4" s="1"/>
  <c r="D122" i="23"/>
  <c r="D13" i="10"/>
  <c r="AO214" i="4" s="1"/>
  <c r="AP214" i="4" s="1"/>
  <c r="O104" i="23"/>
  <c r="O19" i="10"/>
  <c r="CZ213" i="4" s="1"/>
  <c r="AN213" i="4" s="1"/>
  <c r="N104" i="23"/>
  <c r="N19" i="10"/>
  <c r="CW213" i="4" s="1"/>
  <c r="M104" i="23"/>
  <c r="M19" i="10"/>
  <c r="L104" i="23"/>
  <c r="L19" i="10" s="1"/>
  <c r="J104" i="23"/>
  <c r="J19" i="10" s="1"/>
  <c r="I104" i="23"/>
  <c r="I19" i="10"/>
  <c r="C188" i="4" s="1"/>
  <c r="H104" i="23"/>
  <c r="H19" i="10"/>
  <c r="G104" i="23"/>
  <c r="G19" i="10"/>
  <c r="F104" i="23"/>
  <c r="F19" i="10"/>
  <c r="C185" i="4" s="1"/>
  <c r="E104" i="23"/>
  <c r="E19" i="10" s="1"/>
  <c r="D104" i="23"/>
  <c r="D19" i="10" s="1"/>
  <c r="O88" i="23"/>
  <c r="O12" i="10" s="1"/>
  <c r="N88" i="23"/>
  <c r="N12" i="10"/>
  <c r="M88" i="23"/>
  <c r="M12" i="10"/>
  <c r="L88" i="23"/>
  <c r="L12" i="10"/>
  <c r="K88" i="23"/>
  <c r="K12" i="10"/>
  <c r="J88" i="23"/>
  <c r="J12" i="10"/>
  <c r="B189" i="4" s="1"/>
  <c r="I88" i="23"/>
  <c r="I12" i="10"/>
  <c r="B188" i="4" s="1"/>
  <c r="H88" i="23"/>
  <c r="H12" i="10" s="1"/>
  <c r="AY213" i="4" s="1"/>
  <c r="BB213" i="4" s="1"/>
  <c r="G88" i="23"/>
  <c r="G12" i="10" s="1"/>
  <c r="F88" i="23"/>
  <c r="F12" i="10" s="1"/>
  <c r="B185" i="4"/>
  <c r="E88" i="23"/>
  <c r="E12" i="10"/>
  <c r="D88" i="23"/>
  <c r="D12" i="10"/>
  <c r="B183" i="4" s="1"/>
  <c r="O70" i="23"/>
  <c r="O18" i="10" s="1"/>
  <c r="N70" i="23"/>
  <c r="N18" i="10" s="1"/>
  <c r="M70" i="23"/>
  <c r="M18" i="10" s="1"/>
  <c r="L70" i="23"/>
  <c r="L18" i="10" s="1"/>
  <c r="J70" i="23"/>
  <c r="J18" i="10"/>
  <c r="CN212" i="4" s="1"/>
  <c r="Y212" i="4" s="1"/>
  <c r="I70" i="23"/>
  <c r="I18" i="10" s="1"/>
  <c r="CJ212" i="4" s="1"/>
  <c r="V212" i="4" s="1"/>
  <c r="G16" i="13" s="1"/>
  <c r="H70" i="23"/>
  <c r="H18" i="10" s="1"/>
  <c r="G70" i="23"/>
  <c r="G18" i="10" s="1"/>
  <c r="F70" i="23"/>
  <c r="F18" i="10"/>
  <c r="G169" i="4" s="1"/>
  <c r="E70" i="23"/>
  <c r="E18" i="10"/>
  <c r="D70" i="23"/>
  <c r="D18" i="10"/>
  <c r="O54" i="23"/>
  <c r="O11" i="10"/>
  <c r="N54" i="23"/>
  <c r="N11" i="10"/>
  <c r="M54" i="23"/>
  <c r="M11" i="10"/>
  <c r="L54" i="23"/>
  <c r="L11" i="10"/>
  <c r="J54" i="23"/>
  <c r="J11" i="10"/>
  <c r="I54" i="23"/>
  <c r="I11" i="10"/>
  <c r="H54" i="23"/>
  <c r="H11" i="10"/>
  <c r="F171" i="4" s="1"/>
  <c r="H171" i="4"/>
  <c r="G54" i="23"/>
  <c r="G11" i="10"/>
  <c r="F54" i="23"/>
  <c r="F11" i="10"/>
  <c r="D54" i="23"/>
  <c r="D11" i="10"/>
  <c r="O36" i="23"/>
  <c r="O17" i="10" s="1"/>
  <c r="N36" i="23"/>
  <c r="N17" i="10" s="1"/>
  <c r="M36" i="23"/>
  <c r="M17" i="10" s="1"/>
  <c r="L36" i="23"/>
  <c r="L17" i="10" s="1"/>
  <c r="C175" i="4" s="1"/>
  <c r="J36" i="23"/>
  <c r="J17" i="10"/>
  <c r="I36" i="23"/>
  <c r="I17" i="10"/>
  <c r="H36" i="23"/>
  <c r="H17" i="10"/>
  <c r="F36" i="23"/>
  <c r="F17" i="10"/>
  <c r="E36" i="23"/>
  <c r="E17" i="10"/>
  <c r="I20" i="23"/>
  <c r="I10" i="10" s="1"/>
  <c r="J20" i="23"/>
  <c r="J10" i="10" s="1"/>
  <c r="N20" i="23"/>
  <c r="N10" i="10"/>
  <c r="B177" i="4" s="1"/>
  <c r="O20" i="23"/>
  <c r="O10" i="10"/>
  <c r="B178" i="4" s="1"/>
  <c r="V21" i="4"/>
  <c r="S20" i="4"/>
  <c r="M45" i="4" s="1"/>
  <c r="M46" i="4" s="1"/>
  <c r="D203" i="4"/>
  <c r="S203" i="4"/>
  <c r="U205" i="4"/>
  <c r="V205" i="4"/>
  <c r="W205" i="4"/>
  <c r="X205" i="4"/>
  <c r="E204" i="4"/>
  <c r="C205" i="4"/>
  <c r="D36" i="4"/>
  <c r="D37" i="4"/>
  <c r="D45" i="4"/>
  <c r="D46" i="4"/>
  <c r="C54" i="4"/>
  <c r="C55" i="4"/>
  <c r="C27" i="4"/>
  <c r="C28" i="4"/>
  <c r="D27" i="4"/>
  <c r="D28" i="4"/>
  <c r="E27" i="4"/>
  <c r="E28" i="4"/>
  <c r="C45" i="4"/>
  <c r="C46" i="4"/>
  <c r="E45" i="4"/>
  <c r="E46" i="4"/>
  <c r="D54" i="4"/>
  <c r="D55" i="4"/>
  <c r="E54" i="4"/>
  <c r="E55" i="4"/>
  <c r="C36" i="4"/>
  <c r="C37" i="4"/>
  <c r="E36" i="4"/>
  <c r="E37" i="4"/>
  <c r="C13" i="18"/>
  <c r="L51" i="18"/>
  <c r="L46" i="18"/>
  <c r="L41" i="18"/>
  <c r="B13" i="18"/>
  <c r="L36" i="18"/>
  <c r="H13" i="18"/>
  <c r="G13" i="18"/>
  <c r="F13" i="18"/>
  <c r="E20" i="4"/>
  <c r="F45" i="4" s="1"/>
  <c r="F46" i="4"/>
  <c r="U20" i="4"/>
  <c r="N45" i="4"/>
  <c r="N46" i="4" s="1"/>
  <c r="N47" i="4" s="1"/>
  <c r="K19" i="13"/>
  <c r="F57" i="11"/>
  <c r="I87" i="4"/>
  <c r="O20" i="4"/>
  <c r="K45" i="4" s="1"/>
  <c r="K46" i="4"/>
  <c r="K128" i="4"/>
  <c r="J18" i="13"/>
  <c r="C117" i="4"/>
  <c r="E82" i="11"/>
  <c r="I68" i="11"/>
  <c r="F69" i="11"/>
  <c r="V69" i="4"/>
  <c r="S118" i="4"/>
  <c r="K138" i="4" s="1"/>
  <c r="I95" i="11"/>
  <c r="O120" i="4"/>
  <c r="E97" i="11"/>
  <c r="BI214" i="4"/>
  <c r="L19" i="13"/>
  <c r="O21" i="4"/>
  <c r="K54" i="4"/>
  <c r="K55" i="4" s="1"/>
  <c r="K56" i="4" s="1"/>
  <c r="H105" i="4"/>
  <c r="J105" i="4"/>
  <c r="J104" i="4"/>
  <c r="D146" i="4"/>
  <c r="F77" i="11"/>
  <c r="E96" i="11"/>
  <c r="S68" i="4"/>
  <c r="I62" i="11"/>
  <c r="F75" i="11"/>
  <c r="I97" i="11"/>
  <c r="F74" i="11"/>
  <c r="G191" i="4"/>
  <c r="CT214" i="4"/>
  <c r="CM214" i="4"/>
  <c r="I18" i="13"/>
  <c r="I85" i="11"/>
  <c r="H21" i="4"/>
  <c r="D145" i="4"/>
  <c r="F52" i="11"/>
  <c r="E136" i="4"/>
  <c r="E137" i="4"/>
  <c r="I51" i="11"/>
  <c r="E127" i="4"/>
  <c r="BZ213" i="4"/>
  <c r="CA213" i="4" s="1"/>
  <c r="BP214" i="4"/>
  <c r="BM213" i="4"/>
  <c r="G173" i="4"/>
  <c r="I63" i="11"/>
  <c r="I53" i="11"/>
  <c r="F59" i="11"/>
  <c r="I64" i="11"/>
  <c r="I77" i="11"/>
  <c r="I88" i="11"/>
  <c r="G91" i="11"/>
  <c r="E101" i="11"/>
  <c r="M71" i="4"/>
  <c r="F106" i="4" s="1"/>
  <c r="Y71" i="4"/>
  <c r="J106" i="4" s="1"/>
  <c r="Q118" i="4"/>
  <c r="J138" i="4" s="1"/>
  <c r="I52" i="11"/>
  <c r="I76" i="11"/>
  <c r="I89" i="11"/>
  <c r="C128" i="4"/>
  <c r="I128" i="4"/>
  <c r="U117" i="4"/>
  <c r="I137" i="4"/>
  <c r="M69" i="4"/>
  <c r="E95" i="11"/>
  <c r="F71" i="11"/>
  <c r="C104" i="4"/>
  <c r="H129" i="4"/>
  <c r="L137" i="4"/>
  <c r="K155" i="4"/>
  <c r="E90" i="11"/>
  <c r="D127" i="4"/>
  <c r="M20" i="13"/>
  <c r="BE213" i="4"/>
  <c r="BH213" i="4" s="1"/>
  <c r="G192" i="4"/>
  <c r="G105" i="4"/>
  <c r="G104" i="4"/>
  <c r="D136" i="4"/>
  <c r="J136" i="4"/>
  <c r="J137" i="4"/>
  <c r="I96" i="11"/>
  <c r="J20" i="4"/>
  <c r="CC214" i="4"/>
  <c r="CD214" i="4" s="1"/>
  <c r="E103" i="11"/>
  <c r="U120" i="4"/>
  <c r="L156" i="4"/>
  <c r="DA213" i="4"/>
  <c r="E104" i="4"/>
  <c r="J77" i="4"/>
  <c r="E47" i="4"/>
  <c r="L145" i="4"/>
  <c r="H145" i="4"/>
  <c r="H146" i="4"/>
  <c r="E105" i="4"/>
  <c r="F193" i="4"/>
  <c r="F19" i="4"/>
  <c r="D104" i="4"/>
  <c r="D105" i="4"/>
  <c r="I19" i="4"/>
  <c r="H36" i="4" s="1"/>
  <c r="H37" i="4" s="1"/>
  <c r="H38" i="4" s="1"/>
  <c r="F53" i="11"/>
  <c r="D71" i="4"/>
  <c r="C106" i="4"/>
  <c r="J96" i="4"/>
  <c r="H127" i="4"/>
  <c r="H128" i="4"/>
  <c r="C137" i="4"/>
  <c r="C136" i="4"/>
  <c r="F104" i="4"/>
  <c r="F62" i="11"/>
  <c r="F105" i="4"/>
  <c r="F177" i="4"/>
  <c r="L95" i="4"/>
  <c r="K154" i="4"/>
  <c r="BE214" i="4"/>
  <c r="X214" i="4" s="1"/>
  <c r="I74" i="11"/>
  <c r="I90" i="11"/>
  <c r="C105" i="4"/>
  <c r="C145" i="4"/>
  <c r="M21" i="4"/>
  <c r="J54" i="4" s="1"/>
  <c r="J55" i="4"/>
  <c r="C95" i="4"/>
  <c r="L21" i="4"/>
  <c r="J155" i="4"/>
  <c r="G128" i="4"/>
  <c r="G21" i="4"/>
  <c r="G54" i="4" s="1"/>
  <c r="G55" i="4" s="1"/>
  <c r="G56" i="4" s="1"/>
  <c r="M19" i="4"/>
  <c r="J36" i="4" s="1"/>
  <c r="J37" i="4" s="1"/>
  <c r="J38" i="4" s="1"/>
  <c r="D40" i="18"/>
  <c r="I104" i="4"/>
  <c r="L104" i="4"/>
  <c r="D147" i="4"/>
  <c r="BW213" i="4"/>
  <c r="G176" i="4"/>
  <c r="I88" i="4"/>
  <c r="I138" i="4"/>
  <c r="CJ213" i="4"/>
  <c r="K137" i="4"/>
  <c r="G193" i="4"/>
  <c r="D96" i="4"/>
  <c r="G77" i="4"/>
  <c r="G87" i="4"/>
  <c r="B52" i="18"/>
  <c r="F52" i="18" s="1"/>
  <c r="D45" i="18"/>
  <c r="X20" i="4"/>
  <c r="O47" i="4" s="1"/>
  <c r="CO214" i="4"/>
  <c r="M17" i="13"/>
  <c r="BJ214" i="4"/>
  <c r="I95" i="4"/>
  <c r="I96" i="4"/>
  <c r="L87" i="4"/>
  <c r="E117" i="4"/>
  <c r="D129" i="4"/>
  <c r="G183" i="4"/>
  <c r="BW214" i="4"/>
  <c r="G214" i="4" s="1"/>
  <c r="BY214" i="4"/>
  <c r="G190" i="4"/>
  <c r="M19" i="13"/>
  <c r="G155" i="4"/>
  <c r="CU212" i="4"/>
  <c r="AH212" i="4" s="1"/>
  <c r="BC213" i="4"/>
  <c r="T213" i="4" s="1"/>
  <c r="K16" i="13" s="1"/>
  <c r="B193" i="4"/>
  <c r="CZ214" i="4"/>
  <c r="H20" i="4"/>
  <c r="K19" i="4"/>
  <c r="I36" i="4"/>
  <c r="I37" i="4" s="1"/>
  <c r="T20" i="4"/>
  <c r="AE69" i="4"/>
  <c r="I75" i="11"/>
  <c r="F190" i="4"/>
  <c r="L18" i="13"/>
  <c r="N19" i="13"/>
  <c r="H97" i="4"/>
  <c r="V68" i="4"/>
  <c r="E19" i="4"/>
  <c r="F36" i="4" s="1"/>
  <c r="F37" i="4" s="1"/>
  <c r="F38" i="4" s="1"/>
  <c r="BO213" i="4"/>
  <c r="G178" i="4"/>
  <c r="CS213" i="4"/>
  <c r="AE213" i="4" s="1"/>
  <c r="CT213" i="4"/>
  <c r="C191" i="4"/>
  <c r="D17" i="11"/>
  <c r="B19" i="4" s="1"/>
  <c r="C38" i="4" s="1"/>
  <c r="Y89" i="22"/>
  <c r="I70" i="11"/>
  <c r="Y70" i="4"/>
  <c r="J97" i="4"/>
  <c r="F96" i="4"/>
  <c r="F95" i="4"/>
  <c r="G96" i="4"/>
  <c r="G95" i="4"/>
  <c r="D154" i="4"/>
  <c r="D155" i="4"/>
  <c r="L155" i="4"/>
  <c r="H88" i="4"/>
  <c r="H86" i="4"/>
  <c r="F56" i="11"/>
  <c r="J68" i="4"/>
  <c r="E79" i="4"/>
  <c r="G96" i="11"/>
  <c r="I155" i="4"/>
  <c r="F168" i="4"/>
  <c r="BP212" i="4"/>
  <c r="CC212" i="4"/>
  <c r="CD212" i="4" s="1"/>
  <c r="BK213" i="4"/>
  <c r="BL213" i="4"/>
  <c r="B191" i="4"/>
  <c r="D191" i="4"/>
  <c r="G189" i="4"/>
  <c r="CU214" i="4"/>
  <c r="R21" i="4"/>
  <c r="L56" i="4"/>
  <c r="M70" i="4"/>
  <c r="F97" i="4"/>
  <c r="L97" i="4"/>
  <c r="I58" i="11"/>
  <c r="G136" i="4"/>
  <c r="G137" i="4"/>
  <c r="J146" i="4"/>
  <c r="J145" i="4"/>
  <c r="CG213" i="4"/>
  <c r="S213" i="4" s="1"/>
  <c r="J15" i="13"/>
  <c r="U19" i="4"/>
  <c r="N36" i="4"/>
  <c r="N37" i="4" s="1"/>
  <c r="N38" i="4" s="1"/>
  <c r="F65" i="11"/>
  <c r="L154" i="4"/>
  <c r="G86" i="4"/>
  <c r="H96" i="4"/>
  <c r="N18" i="13"/>
  <c r="CZ212" i="4"/>
  <c r="AN212" i="4" s="1"/>
  <c r="Y195" i="22"/>
  <c r="I118" i="4"/>
  <c r="F138" i="4" s="1"/>
  <c r="H19" i="4"/>
  <c r="I136" i="4"/>
  <c r="F189" i="4"/>
  <c r="H189" i="4"/>
  <c r="O19" i="4"/>
  <c r="K36" i="4"/>
  <c r="K37" i="4" s="1"/>
  <c r="X21" i="4"/>
  <c r="O56" i="4" s="1"/>
  <c r="C119" i="4"/>
  <c r="C147" i="4" s="1"/>
  <c r="D68" i="4"/>
  <c r="F50" i="11"/>
  <c r="CP213" i="4"/>
  <c r="C190" i="4"/>
  <c r="J19" i="13"/>
  <c r="I65" i="11"/>
  <c r="T21" i="4"/>
  <c r="M56" i="4" s="1"/>
  <c r="S117" i="4"/>
  <c r="K129" i="4" s="1"/>
  <c r="I94" i="11"/>
  <c r="C127" i="4"/>
  <c r="C129" i="4"/>
  <c r="H77" i="4"/>
  <c r="H190" i="4"/>
  <c r="CH213" i="4"/>
  <c r="J20" i="13"/>
  <c r="DA212" i="4"/>
  <c r="DB212" i="4"/>
  <c r="G23" i="13"/>
  <c r="CV212" i="4"/>
  <c r="G21" i="13"/>
  <c r="BR212" i="4"/>
  <c r="M11" i="13"/>
  <c r="BX214" i="4"/>
  <c r="D50" i="18"/>
  <c r="B47" i="18"/>
  <c r="C47" i="18" s="1"/>
  <c r="B42" i="18"/>
  <c r="C42" i="18" s="1"/>
  <c r="B46" i="18"/>
  <c r="F46" i="18" s="1"/>
  <c r="CL214" i="4"/>
  <c r="E94" i="11"/>
  <c r="K29" i="4"/>
  <c r="G29" i="4"/>
  <c r="M29" i="4"/>
  <c r="C18" i="4"/>
  <c r="D29" i="4"/>
  <c r="F173" i="4"/>
  <c r="BE212" i="4"/>
  <c r="BC212" i="4"/>
  <c r="F172" i="4"/>
  <c r="F175" i="4"/>
  <c r="F174" i="4"/>
  <c r="BI212" i="4"/>
  <c r="F18" i="13"/>
  <c r="F19" i="13"/>
  <c r="G168" i="4"/>
  <c r="BZ212" i="4"/>
  <c r="CA212" i="4"/>
  <c r="G172" i="4"/>
  <c r="H172" i="4" s="1"/>
  <c r="G167" i="4"/>
  <c r="BW212" i="4"/>
  <c r="G212" i="4" s="1"/>
  <c r="G171" i="4"/>
  <c r="CG212" i="4"/>
  <c r="G17" i="13"/>
  <c r="CO212" i="4"/>
  <c r="G18" i="13"/>
  <c r="G19" i="13"/>
  <c r="CB212" i="4"/>
  <c r="AQ211" i="4"/>
  <c r="AR211" i="4"/>
  <c r="AS211" i="4"/>
  <c r="I211" i="4"/>
  <c r="B176" i="4"/>
  <c r="BM211" i="4"/>
  <c r="BO211" i="4" s="1"/>
  <c r="B168" i="4"/>
  <c r="D168" i="4"/>
  <c r="C168" i="4"/>
  <c r="BZ211" i="4"/>
  <c r="CB211" i="4" s="1"/>
  <c r="CG211" i="4"/>
  <c r="CH211" i="4"/>
  <c r="C171" i="4"/>
  <c r="C173" i="4"/>
  <c r="C179" i="4" s="1"/>
  <c r="CN211" i="4"/>
  <c r="C176" i="4"/>
  <c r="D176" i="4" s="1"/>
  <c r="CU211" i="4"/>
  <c r="CV211" i="4"/>
  <c r="C178" i="4"/>
  <c r="CZ211" i="4"/>
  <c r="DB211" i="4" s="1"/>
  <c r="C167" i="4"/>
  <c r="C169" i="4"/>
  <c r="CC211" i="4"/>
  <c r="CJ211" i="4"/>
  <c r="CK211" i="4"/>
  <c r="C172" i="4"/>
  <c r="CW211" i="4"/>
  <c r="CX211" i="4" s="1"/>
  <c r="C177" i="4"/>
  <c r="CE211" i="4"/>
  <c r="P211" i="4" s="1"/>
  <c r="D14" i="13"/>
  <c r="C170" i="4"/>
  <c r="CO211" i="4"/>
  <c r="Y211" i="4"/>
  <c r="D17" i="13"/>
  <c r="CI211" i="4"/>
  <c r="S211" i="4"/>
  <c r="D15" i="13" s="1"/>
  <c r="AA212" i="4"/>
  <c r="X212" i="4"/>
  <c r="F17" i="13" s="1"/>
  <c r="W212" i="4"/>
  <c r="U212" i="4"/>
  <c r="F16" i="13" s="1"/>
  <c r="X213" i="4"/>
  <c r="I17" i="13" s="1"/>
  <c r="W214" i="4"/>
  <c r="AA214" i="4"/>
  <c r="BL214" i="4"/>
  <c r="AD214" i="4"/>
  <c r="L20" i="13" s="1"/>
  <c r="F187" i="4"/>
  <c r="H187" i="4" s="1"/>
  <c r="AY214" i="4"/>
  <c r="AZ214" i="4" s="1"/>
  <c r="AD213" i="4"/>
  <c r="I20" i="13"/>
  <c r="AC213" i="4"/>
  <c r="K20" i="13"/>
  <c r="B186" i="4"/>
  <c r="AV213" i="4"/>
  <c r="AX213" i="4" s="1"/>
  <c r="AT213" i="4"/>
  <c r="AU213" i="4"/>
  <c r="BK212" i="4"/>
  <c r="AY212" i="4"/>
  <c r="BB212" i="4" s="1"/>
  <c r="CS211" i="4"/>
  <c r="CT211" i="4" s="1"/>
  <c r="F169" i="4"/>
  <c r="H169" i="4" s="1"/>
  <c r="AT212" i="4"/>
  <c r="CP211" i="4"/>
  <c r="CQ211" i="4" s="1"/>
  <c r="C174" i="4"/>
  <c r="AG211" i="4"/>
  <c r="C21" i="13" s="1"/>
  <c r="BI211" i="4"/>
  <c r="BJ211" i="4" s="1"/>
  <c r="C19" i="13"/>
  <c r="B174" i="4"/>
  <c r="D174" i="4" s="1"/>
  <c r="AP211" i="4"/>
  <c r="B167" i="4"/>
  <c r="D167" i="4" s="1"/>
  <c r="BD212" i="4"/>
  <c r="H17" i="13"/>
  <c r="BG212" i="4"/>
  <c r="BF212" i="4"/>
  <c r="BG214" i="4"/>
  <c r="L17" i="13"/>
  <c r="BL212" i="4"/>
  <c r="AZ212" i="4"/>
  <c r="CM212" i="4"/>
  <c r="J212" i="4" s="1"/>
  <c r="G12" i="13" s="1"/>
  <c r="CR213" i="4"/>
  <c r="DA211" i="4"/>
  <c r="BX211" i="4"/>
  <c r="G211" i="4"/>
  <c r="BY211" i="4"/>
  <c r="BH212" i="4"/>
  <c r="BH214" i="4"/>
  <c r="BM212" i="4"/>
  <c r="C193" i="4"/>
  <c r="D193" i="4" s="1"/>
  <c r="E85" i="11"/>
  <c r="C120" i="4"/>
  <c r="C156" i="4"/>
  <c r="H173" i="4"/>
  <c r="CI213" i="4"/>
  <c r="AO213" i="4"/>
  <c r="J23" i="13"/>
  <c r="F176" i="4"/>
  <c r="H176" i="4"/>
  <c r="C183" i="4"/>
  <c r="D183" i="4"/>
  <c r="C187" i="4"/>
  <c r="Y142" i="22"/>
  <c r="D18" i="11"/>
  <c r="F21" i="4"/>
  <c r="P19" i="4"/>
  <c r="U21" i="4"/>
  <c r="N54" i="4" s="1"/>
  <c r="N55" i="4" s="1"/>
  <c r="N56" i="4" s="1"/>
  <c r="F127" i="4"/>
  <c r="H168" i="4"/>
  <c r="I38" i="4"/>
  <c r="CC213" i="4"/>
  <c r="K47" i="4"/>
  <c r="F145" i="4"/>
  <c r="DB213" i="4"/>
  <c r="F183" i="4"/>
  <c r="CG214" i="4"/>
  <c r="S214" i="4" s="1"/>
  <c r="M15" i="13" s="1"/>
  <c r="CP214" i="4"/>
  <c r="M18" i="13"/>
  <c r="CW214" i="4"/>
  <c r="Q117" i="4"/>
  <c r="J129" i="4"/>
  <c r="G94" i="11"/>
  <c r="G85" i="11"/>
  <c r="D156" i="4"/>
  <c r="D95" i="4"/>
  <c r="D97" i="4"/>
  <c r="E96" i="4"/>
  <c r="W19" i="4"/>
  <c r="O36" i="4" s="1"/>
  <c r="O37" i="4" s="1"/>
  <c r="O38" i="4" s="1"/>
  <c r="K117" i="4"/>
  <c r="G129" i="4" s="1"/>
  <c r="G88" i="11"/>
  <c r="F86" i="4"/>
  <c r="J47" i="4"/>
  <c r="P70" i="4"/>
  <c r="G97" i="4" s="1"/>
  <c r="H154" i="4"/>
  <c r="H155" i="4"/>
  <c r="I77" i="4"/>
  <c r="D185" i="4"/>
  <c r="D27" i="18"/>
  <c r="F147" i="4"/>
  <c r="H95" i="4"/>
  <c r="E155" i="4"/>
  <c r="G146" i="4"/>
  <c r="CB213" i="4"/>
  <c r="C184" i="4"/>
  <c r="H87" i="4"/>
  <c r="D18" i="4"/>
  <c r="E29" i="4"/>
  <c r="C96" i="4"/>
  <c r="E95" i="4"/>
  <c r="D77" i="4"/>
  <c r="I86" i="4"/>
  <c r="AH211" i="4"/>
  <c r="D21" i="13"/>
  <c r="AA211" i="4"/>
  <c r="E19" i="13"/>
  <c r="CF211" i="4"/>
  <c r="G11" i="13"/>
  <c r="BX212" i="4"/>
  <c r="V211" i="4"/>
  <c r="D16" i="13"/>
  <c r="AK211" i="4"/>
  <c r="D22" i="13"/>
  <c r="CY211" i="4"/>
  <c r="CL212" i="4"/>
  <c r="CQ214" i="4"/>
  <c r="CL211" i="4"/>
  <c r="D178" i="4"/>
  <c r="CM211" i="4"/>
  <c r="CD211" i="4"/>
  <c r="BY212" i="4"/>
  <c r="CD213" i="4"/>
  <c r="C186" i="4"/>
  <c r="CE213" i="4"/>
  <c r="BT212" i="4"/>
  <c r="F178" i="4"/>
  <c r="H178" i="4"/>
  <c r="BF213" i="4"/>
  <c r="BG213" i="4"/>
  <c r="B192" i="4"/>
  <c r="F188" i="4"/>
  <c r="BZ214" i="4"/>
  <c r="G188" i="4"/>
  <c r="X18" i="4"/>
  <c r="O29" i="4"/>
  <c r="H104" i="4"/>
  <c r="I105" i="4"/>
  <c r="H183" i="4"/>
  <c r="C56" i="4"/>
  <c r="BA213" i="4"/>
  <c r="R213" i="4"/>
  <c r="I15" i="13" s="1"/>
  <c r="B187" i="4"/>
  <c r="D187" i="4" s="1"/>
  <c r="BP213" i="4"/>
  <c r="F192" i="4"/>
  <c r="H192" i="4" s="1"/>
  <c r="BM214" i="4"/>
  <c r="BF214" i="4"/>
  <c r="N17" i="13"/>
  <c r="AQ214" i="4"/>
  <c r="M16" i="13"/>
  <c r="CK214" i="4"/>
  <c r="D188" i="4"/>
  <c r="F18" i="4"/>
  <c r="F29" i="4" s="1"/>
  <c r="K18" i="4"/>
  <c r="I27" i="4" s="1"/>
  <c r="I28" i="4" s="1"/>
  <c r="I29" i="4" s="1"/>
  <c r="N21" i="4"/>
  <c r="Y69" i="4"/>
  <c r="I69" i="11"/>
  <c r="K145" i="4"/>
  <c r="K147" i="4"/>
  <c r="K146" i="4"/>
  <c r="H147" i="4"/>
  <c r="I129" i="4"/>
  <c r="I127" i="4"/>
  <c r="F154" i="4"/>
  <c r="F155" i="4"/>
  <c r="P69" i="4"/>
  <c r="G88" i="4" s="1"/>
  <c r="J95" i="4"/>
  <c r="I50" i="11"/>
  <c r="G68" i="4"/>
  <c r="D79" i="4"/>
  <c r="U18" i="4"/>
  <c r="N27" i="4" s="1"/>
  <c r="N28" i="4" s="1"/>
  <c r="N29" i="4" s="1"/>
  <c r="AJ213" i="4"/>
  <c r="T214" i="4"/>
  <c r="N16" i="13" s="1"/>
  <c r="AC214" i="4"/>
  <c r="N20" i="13" s="1"/>
  <c r="BA214" i="4"/>
  <c r="Q214" i="4"/>
  <c r="N15" i="13" s="1"/>
  <c r="BB214" i="4"/>
  <c r="AW213" i="4"/>
  <c r="AD212" i="4"/>
  <c r="F20" i="13"/>
  <c r="J236" i="4"/>
  <c r="J211" i="4"/>
  <c r="D12" i="13" s="1"/>
  <c r="C12" i="13"/>
  <c r="AB211" i="4"/>
  <c r="E18" i="13"/>
  <c r="C18" i="13"/>
  <c r="D11" i="13"/>
  <c r="CX214" i="4"/>
  <c r="B20" i="4"/>
  <c r="C47" i="4"/>
  <c r="B9" i="4"/>
  <c r="D11" i="5" s="1"/>
  <c r="BN212" i="4"/>
  <c r="BO212" i="4"/>
  <c r="CH214" i="4"/>
  <c r="CI214" i="4"/>
  <c r="AP213" i="4"/>
  <c r="AQ213" i="4"/>
  <c r="CY213" i="4"/>
  <c r="L16" i="13"/>
  <c r="BD214" i="4"/>
  <c r="B10" i="4"/>
  <c r="E11" i="5" s="1"/>
  <c r="H184" i="4"/>
  <c r="I22" i="13"/>
  <c r="BQ213" i="4"/>
  <c r="BS213" i="4"/>
  <c r="BR213" i="4"/>
  <c r="D186" i="4"/>
  <c r="CA214" i="4"/>
  <c r="BU212" i="4"/>
  <c r="R214" i="4"/>
  <c r="L15" i="13" s="1"/>
  <c r="B20" i="18"/>
  <c r="D20" i="18" s="1"/>
  <c r="B19" i="18"/>
  <c r="D19" i="18" s="1"/>
  <c r="D18" i="18"/>
  <c r="B36" i="18"/>
  <c r="C36" i="18" s="1"/>
  <c r="H212" i="4"/>
  <c r="H12" i="13" s="1"/>
  <c r="F237" i="4"/>
  <c r="D18" i="13"/>
  <c r="D19" i="13"/>
  <c r="D37" i="18"/>
  <c r="D36" i="18"/>
  <c r="B172" i="4" l="1"/>
  <c r="D172" i="4" s="1"/>
  <c r="BC211" i="4"/>
  <c r="BE211" i="4"/>
  <c r="BH211" i="4" s="1"/>
  <c r="B173" i="4"/>
  <c r="D173" i="4" s="1"/>
  <c r="B170" i="4"/>
  <c r="D170" i="4" s="1"/>
  <c r="AV211" i="4"/>
  <c r="AX211" i="4" s="1"/>
  <c r="F42" i="18"/>
  <c r="F36" i="18"/>
  <c r="BK211" i="4"/>
  <c r="B175" i="4"/>
  <c r="D175" i="4" s="1"/>
  <c r="B169" i="4"/>
  <c r="H36" i="18"/>
  <c r="D35" i="18"/>
  <c r="D38" i="18"/>
  <c r="B35" i="18"/>
  <c r="C35" i="18" s="1"/>
  <c r="B44" i="18"/>
  <c r="F44" i="18" s="1"/>
  <c r="B50" i="18"/>
  <c r="C50" i="18" s="1"/>
  <c r="H50" i="18" s="1"/>
  <c r="F47" i="18"/>
  <c r="C52" i="18"/>
  <c r="D44" i="18"/>
  <c r="D52" i="18"/>
  <c r="D46" i="18"/>
  <c r="D53" i="18"/>
  <c r="B48" i="18"/>
  <c r="D41" i="18"/>
  <c r="B53" i="18"/>
  <c r="F53" i="18" s="1"/>
  <c r="B38" i="18"/>
  <c r="C38" i="18" s="1"/>
  <c r="B37" i="18"/>
  <c r="C37" i="18" s="1"/>
  <c r="H37" i="18" s="1"/>
  <c r="B49" i="18"/>
  <c r="B40" i="18"/>
  <c r="D42" i="18"/>
  <c r="H42" i="18" s="1"/>
  <c r="C46" i="18"/>
  <c r="D48" i="18"/>
  <c r="D33" i="18"/>
  <c r="D34" i="18"/>
  <c r="B34" i="18"/>
  <c r="C34" i="18" s="1"/>
  <c r="B51" i="18"/>
  <c r="B43" i="18"/>
  <c r="C43" i="18" s="1"/>
  <c r="B41" i="18"/>
  <c r="D51" i="18"/>
  <c r="B45" i="18"/>
  <c r="D49" i="18"/>
  <c r="D47" i="18"/>
  <c r="H47" i="18" s="1"/>
  <c r="B39" i="18"/>
  <c r="D43" i="18"/>
  <c r="L237" i="4"/>
  <c r="AF214" i="4"/>
  <c r="N21" i="13" s="1"/>
  <c r="AG214" i="4"/>
  <c r="L21" i="13" s="1"/>
  <c r="BN214" i="4"/>
  <c r="BO214" i="4"/>
  <c r="H188" i="4"/>
  <c r="AL212" i="4"/>
  <c r="H23" i="13" s="1"/>
  <c r="AM212" i="4"/>
  <c r="F23" i="13" s="1"/>
  <c r="P213" i="4"/>
  <c r="J14" i="13" s="1"/>
  <c r="CF213" i="4"/>
  <c r="J56" i="4"/>
  <c r="L213" i="4"/>
  <c r="C48" i="4"/>
  <c r="H211" i="4"/>
  <c r="E12" i="13" s="1"/>
  <c r="J214" i="4"/>
  <c r="CB214" i="4"/>
  <c r="J238" i="4"/>
  <c r="AK214" i="4"/>
  <c r="M22" i="13" s="1"/>
  <c r="CY214" i="4"/>
  <c r="AB214" i="4"/>
  <c r="Z214" i="4"/>
  <c r="CR214" i="4"/>
  <c r="K38" i="4"/>
  <c r="C39" i="4" s="1"/>
  <c r="F213" i="4"/>
  <c r="AK213" i="4"/>
  <c r="J22" i="13" s="1"/>
  <c r="AI213" i="4"/>
  <c r="K22" i="13" s="1"/>
  <c r="CX213" i="4"/>
  <c r="AU214" i="4"/>
  <c r="F56" i="4"/>
  <c r="K97" i="4"/>
  <c r="S212" i="4"/>
  <c r="G15" i="13" s="1"/>
  <c r="CH212" i="4"/>
  <c r="H174" i="4"/>
  <c r="AJ212" i="4"/>
  <c r="F22" i="13" s="1"/>
  <c r="AI212" i="4"/>
  <c r="H22" i="13" s="1"/>
  <c r="BQ212" i="4"/>
  <c r="BS212" i="4"/>
  <c r="AN214" i="4"/>
  <c r="M23" i="13" s="1"/>
  <c r="DB214" i="4"/>
  <c r="DA214" i="4"/>
  <c r="V213" i="4"/>
  <c r="J16" i="13" s="1"/>
  <c r="CM213" i="4"/>
  <c r="J237" i="4" s="1"/>
  <c r="CL213" i="4"/>
  <c r="BX213" i="4"/>
  <c r="BY213" i="4"/>
  <c r="BN213" i="4"/>
  <c r="AG213" i="4"/>
  <c r="I21" i="13" s="1"/>
  <c r="M47" i="4"/>
  <c r="D177" i="4"/>
  <c r="X211" i="4"/>
  <c r="C17" i="13" s="1"/>
  <c r="BG211" i="4"/>
  <c r="G170" i="4"/>
  <c r="CE212" i="4"/>
  <c r="CN213" i="4"/>
  <c r="C189" i="4"/>
  <c r="CU213" i="4"/>
  <c r="C192" i="4"/>
  <c r="D192" i="4" s="1"/>
  <c r="H191" i="4"/>
  <c r="I56" i="4"/>
  <c r="C57" i="4" s="1"/>
  <c r="M68" i="4"/>
  <c r="I56" i="11"/>
  <c r="K118" i="4"/>
  <c r="G138" i="4" s="1"/>
  <c r="G89" i="11"/>
  <c r="F70" i="11"/>
  <c r="V70" i="4"/>
  <c r="I97" i="4" s="1"/>
  <c r="AB70" i="4"/>
  <c r="F76" i="11"/>
  <c r="I84" i="11"/>
  <c r="G119" i="4"/>
  <c r="G90" i="11"/>
  <c r="K119" i="4"/>
  <c r="G147" i="4" s="1"/>
  <c r="E102" i="11"/>
  <c r="U119" i="4"/>
  <c r="L147" i="4" s="1"/>
  <c r="I120" i="4"/>
  <c r="F156" i="4" s="1"/>
  <c r="E91" i="11"/>
  <c r="M120" i="4"/>
  <c r="H156" i="4" s="1"/>
  <c r="I91" i="11"/>
  <c r="Q120" i="4"/>
  <c r="J156" i="4" s="1"/>
  <c r="G97" i="11"/>
  <c r="K104" i="4"/>
  <c r="K105" i="4"/>
  <c r="K106" i="4"/>
  <c r="C107" i="4" s="1"/>
  <c r="L106" i="4"/>
  <c r="J127" i="4"/>
  <c r="J128" i="4"/>
  <c r="L127" i="4"/>
  <c r="L129" i="4"/>
  <c r="C130" i="4" s="1"/>
  <c r="L128" i="4"/>
  <c r="G156" i="4"/>
  <c r="G154" i="4"/>
  <c r="I154" i="4"/>
  <c r="I156" i="4"/>
  <c r="L79" i="4"/>
  <c r="L77" i="4"/>
  <c r="L78" i="4"/>
  <c r="J78" i="4"/>
  <c r="J79" i="4"/>
  <c r="F79" i="4"/>
  <c r="F77" i="4"/>
  <c r="L86" i="4"/>
  <c r="L88" i="4"/>
  <c r="K87" i="4"/>
  <c r="K86" i="4"/>
  <c r="E86" i="4"/>
  <c r="E87" i="4"/>
  <c r="C86" i="4"/>
  <c r="C87" i="4"/>
  <c r="C88" i="4"/>
  <c r="I145" i="4"/>
  <c r="I147" i="4"/>
  <c r="I146" i="4"/>
  <c r="E145" i="4"/>
  <c r="E146" i="4"/>
  <c r="E147" i="4"/>
  <c r="E83" i="11"/>
  <c r="C118" i="4"/>
  <c r="C138" i="4" s="1"/>
  <c r="C139" i="4" s="1"/>
  <c r="H19" i="13"/>
  <c r="H18" i="13"/>
  <c r="G213" i="4"/>
  <c r="M238" i="4"/>
  <c r="N213" i="4"/>
  <c r="K14" i="13" s="1"/>
  <c r="CR211" i="4"/>
  <c r="M211" i="4" s="1"/>
  <c r="D13" i="13" s="1"/>
  <c r="J235" i="4"/>
  <c r="BA212" i="4"/>
  <c r="Q212" i="4"/>
  <c r="H15" i="13" s="1"/>
  <c r="R212" i="4"/>
  <c r="F15" i="13" s="1"/>
  <c r="O213" i="4"/>
  <c r="I14" i="13" s="1"/>
  <c r="Q213" i="4"/>
  <c r="K15" i="13" s="1"/>
  <c r="Z211" i="4"/>
  <c r="E78" i="4"/>
  <c r="G79" i="4"/>
  <c r="J88" i="4"/>
  <c r="AZ213" i="4"/>
  <c r="AR214" i="4"/>
  <c r="BT214" i="4"/>
  <c r="AE211" i="4"/>
  <c r="D20" i="13" s="1"/>
  <c r="AF211" i="4"/>
  <c r="E21" i="13" s="1"/>
  <c r="CA211" i="4"/>
  <c r="AN211" i="4"/>
  <c r="D23" i="13" s="1"/>
  <c r="E156" i="4"/>
  <c r="C157" i="4" s="1"/>
  <c r="F78" i="4"/>
  <c r="G145" i="4"/>
  <c r="K96" i="4"/>
  <c r="F87" i="4"/>
  <c r="F129" i="4"/>
  <c r="AF212" i="4"/>
  <c r="H21" i="13" s="1"/>
  <c r="AG212" i="4"/>
  <c r="F21" i="13" s="1"/>
  <c r="CK212" i="4"/>
  <c r="BD213" i="4"/>
  <c r="CI212" i="4"/>
  <c r="W211" i="4"/>
  <c r="E17" i="13" s="1"/>
  <c r="J213" i="4"/>
  <c r="J12" i="13" s="1"/>
  <c r="AU212" i="4"/>
  <c r="F185" i="4"/>
  <c r="H185" i="4" s="1"/>
  <c r="AV214" i="4"/>
  <c r="U213" i="4"/>
  <c r="I16" i="13" s="1"/>
  <c r="AF213" i="4"/>
  <c r="K21" i="13" s="1"/>
  <c r="BN211" i="4"/>
  <c r="BF211" i="4"/>
  <c r="AY211" i="4"/>
  <c r="BP211" i="4"/>
  <c r="BT211" i="4"/>
  <c r="CP212" i="4"/>
  <c r="G174" i="4"/>
  <c r="BJ212" i="4"/>
  <c r="H175" i="4"/>
  <c r="T212" i="4"/>
  <c r="H16" i="13" s="1"/>
  <c r="K88" i="4"/>
  <c r="K79" i="4"/>
  <c r="CK213" i="4"/>
  <c r="D88" i="4"/>
  <c r="AB213" i="4"/>
  <c r="CQ213" i="4"/>
  <c r="C79" i="4"/>
  <c r="C78" i="4"/>
  <c r="AH214" i="4"/>
  <c r="M21" i="13" s="1"/>
  <c r="CV214" i="4"/>
  <c r="C154" i="4"/>
  <c r="E88" i="4"/>
  <c r="I79" i="4"/>
  <c r="K78" i="4"/>
  <c r="J70" i="4"/>
  <c r="E97" i="4" s="1"/>
  <c r="C98" i="4" s="1"/>
  <c r="C194" i="4"/>
  <c r="H79" i="4"/>
  <c r="I82" i="11"/>
  <c r="F167" i="4"/>
  <c r="AO212" i="4"/>
  <c r="F170" i="4"/>
  <c r="H170" i="4" s="1"/>
  <c r="AV212" i="4"/>
  <c r="CS212" i="4"/>
  <c r="G175" i="4"/>
  <c r="G177" i="4"/>
  <c r="H177" i="4" s="1"/>
  <c r="CW212" i="4"/>
  <c r="B184" i="4"/>
  <c r="AR213" i="4"/>
  <c r="B194" i="4"/>
  <c r="D194" i="4" s="1"/>
  <c r="BT213" i="4"/>
  <c r="G186" i="4"/>
  <c r="G195" i="4" s="1"/>
  <c r="CE214" i="4"/>
  <c r="H193" i="4"/>
  <c r="AJ214" i="4"/>
  <c r="L22" i="13" s="1"/>
  <c r="BR214" i="4"/>
  <c r="BQ214" i="4"/>
  <c r="BS214" i="4"/>
  <c r="F214" i="4" s="1"/>
  <c r="B190" i="4"/>
  <c r="D190" i="4" s="1"/>
  <c r="K18" i="13"/>
  <c r="BI213" i="4"/>
  <c r="I19" i="13"/>
  <c r="AI214" i="4"/>
  <c r="N22" i="13" s="1"/>
  <c r="D16" i="11"/>
  <c r="B18" i="4" s="1"/>
  <c r="C29" i="4" s="1"/>
  <c r="C30" i="4" s="1"/>
  <c r="Y36" i="22"/>
  <c r="K95" i="4"/>
  <c r="H136" i="4"/>
  <c r="H137" i="4"/>
  <c r="H138" i="4"/>
  <c r="L136" i="4"/>
  <c r="L138" i="4"/>
  <c r="J87" i="4"/>
  <c r="B33" i="18"/>
  <c r="C53" i="18" l="1"/>
  <c r="H53" i="18" s="1"/>
  <c r="T211" i="4"/>
  <c r="E16" i="13" s="1"/>
  <c r="U211" i="4"/>
  <c r="C16" i="13" s="1"/>
  <c r="BD211" i="4"/>
  <c r="AW211" i="4"/>
  <c r="N211" i="4" s="1"/>
  <c r="E14" i="13" s="1"/>
  <c r="F35" i="18"/>
  <c r="BL211" i="4"/>
  <c r="AD211" i="4" s="1"/>
  <c r="C20" i="13" s="1"/>
  <c r="AC211" i="4"/>
  <c r="E20" i="13" s="1"/>
  <c r="O211" i="4"/>
  <c r="C14" i="13" s="1"/>
  <c r="H46" i="18"/>
  <c r="H38" i="18"/>
  <c r="D169" i="4"/>
  <c r="B179" i="4"/>
  <c r="D179" i="4" s="1"/>
  <c r="H35" i="18"/>
  <c r="F34" i="18"/>
  <c r="F43" i="18"/>
  <c r="C44" i="18"/>
  <c r="H44" i="18" s="1"/>
  <c r="F50" i="18"/>
  <c r="H52" i="18"/>
  <c r="F48" i="18"/>
  <c r="C48" i="18"/>
  <c r="H48" i="18" s="1"/>
  <c r="F45" i="18"/>
  <c r="C45" i="18"/>
  <c r="H45" i="18" s="1"/>
  <c r="C41" i="18"/>
  <c r="H41" i="18" s="1"/>
  <c r="F41" i="18"/>
  <c r="C51" i="18"/>
  <c r="H51" i="18" s="1"/>
  <c r="F51" i="18"/>
  <c r="C40" i="18"/>
  <c r="H40" i="18" s="1"/>
  <c r="F40" i="18"/>
  <c r="F38" i="18"/>
  <c r="C39" i="18"/>
  <c r="H39" i="18" s="1"/>
  <c r="F39" i="18"/>
  <c r="H43" i="18"/>
  <c r="H34" i="18"/>
  <c r="F49" i="18"/>
  <c r="C49" i="18"/>
  <c r="H49" i="18" s="1"/>
  <c r="F37" i="18"/>
  <c r="E214" i="4"/>
  <c r="N11" i="13" s="1"/>
  <c r="L11" i="13"/>
  <c r="D184" i="4"/>
  <c r="B195" i="4"/>
  <c r="D195" i="4" s="1"/>
  <c r="AE212" i="4"/>
  <c r="G20" i="13" s="1"/>
  <c r="CT212" i="4"/>
  <c r="AC212" i="4"/>
  <c r="H20" i="13" s="1"/>
  <c r="H167" i="4"/>
  <c r="F179" i="4"/>
  <c r="C80" i="4"/>
  <c r="AB212" i="4"/>
  <c r="CR212" i="4"/>
  <c r="M212" i="4" s="1"/>
  <c r="CQ212" i="4"/>
  <c r="AM211" i="4"/>
  <c r="C23" i="13" s="1"/>
  <c r="BU211" i="4"/>
  <c r="AL211" i="4"/>
  <c r="E23" i="13" s="1"/>
  <c r="BB211" i="4"/>
  <c r="BA211" i="4"/>
  <c r="AZ211" i="4"/>
  <c r="R211" i="4" s="1"/>
  <c r="C15" i="13" s="1"/>
  <c r="Q211" i="4"/>
  <c r="E15" i="13" s="1"/>
  <c r="M236" i="4"/>
  <c r="AL214" i="4"/>
  <c r="N23" i="13" s="1"/>
  <c r="AM214" i="4"/>
  <c r="L23" i="13" s="1"/>
  <c r="BU214" i="4"/>
  <c r="C148" i="4"/>
  <c r="D189" i="4"/>
  <c r="C195" i="4"/>
  <c r="P212" i="4"/>
  <c r="G14" i="13" s="1"/>
  <c r="CF212" i="4"/>
  <c r="M213" i="4"/>
  <c r="J13" i="13" s="1"/>
  <c r="M237" i="4"/>
  <c r="H186" i="4"/>
  <c r="E213" i="4"/>
  <c r="K11" i="13" s="1"/>
  <c r="I11" i="13"/>
  <c r="F195" i="4"/>
  <c r="H195" i="4" s="1"/>
  <c r="M12" i="13"/>
  <c r="I13" i="13"/>
  <c r="M235" i="4"/>
  <c r="C211" i="4"/>
  <c r="E7" i="4" s="1"/>
  <c r="F238" i="4"/>
  <c r="C33" i="18"/>
  <c r="H33" i="18" s="1"/>
  <c r="F33" i="18"/>
  <c r="AA213" i="4"/>
  <c r="BJ213" i="4"/>
  <c r="Z213" i="4"/>
  <c r="P214" i="4"/>
  <c r="M14" i="13" s="1"/>
  <c r="CF214" i="4"/>
  <c r="AM213" i="4"/>
  <c r="I23" i="13" s="1"/>
  <c r="AL213" i="4"/>
  <c r="K23" i="13" s="1"/>
  <c r="BU213" i="4"/>
  <c r="I213" i="4"/>
  <c r="AS213" i="4"/>
  <c r="AK212" i="4"/>
  <c r="G22" i="13" s="1"/>
  <c r="CY212" i="4"/>
  <c r="CX212" i="4"/>
  <c r="AW212" i="4"/>
  <c r="AX212" i="4"/>
  <c r="N212" i="4"/>
  <c r="H14" i="13" s="1"/>
  <c r="O212" i="4"/>
  <c r="F14" i="13" s="1"/>
  <c r="AP212" i="4"/>
  <c r="F212" i="4"/>
  <c r="F236" i="4"/>
  <c r="AQ212" i="4"/>
  <c r="Z212" i="4"/>
  <c r="BS211" i="4"/>
  <c r="BR211" i="4"/>
  <c r="BQ211" i="4"/>
  <c r="AJ211" i="4"/>
  <c r="C22" i="13" s="1"/>
  <c r="AI211" i="4"/>
  <c r="E22" i="13" s="1"/>
  <c r="N214" i="4"/>
  <c r="N14" i="13" s="1"/>
  <c r="O214" i="4"/>
  <c r="L14" i="13" s="1"/>
  <c r="AW214" i="4"/>
  <c r="AX214" i="4"/>
  <c r="I214" i="4"/>
  <c r="AS214" i="4"/>
  <c r="J11" i="13"/>
  <c r="C89" i="4"/>
  <c r="AH213" i="4"/>
  <c r="J21" i="13" s="1"/>
  <c r="CV213" i="4"/>
  <c r="Y213" i="4"/>
  <c r="J17" i="13" s="1"/>
  <c r="W213" i="4"/>
  <c r="K17" i="13" s="1"/>
  <c r="CO213" i="4"/>
  <c r="G179" i="4"/>
  <c r="M214" i="4"/>
  <c r="M13" i="13" s="1"/>
  <c r="G13" i="13" l="1"/>
  <c r="C212" i="4"/>
  <c r="E8" i="4" s="1"/>
  <c r="C213" i="4"/>
  <c r="E9" i="4" s="1"/>
  <c r="L238" i="4"/>
  <c r="L214" i="4"/>
  <c r="L236" i="4"/>
  <c r="L212" i="4"/>
  <c r="E212" i="4"/>
  <c r="H11" i="13" s="1"/>
  <c r="F11" i="13"/>
  <c r="I12" i="13"/>
  <c r="H213" i="4"/>
  <c r="K12" i="13" s="1"/>
  <c r="H7" i="4"/>
  <c r="B9" i="5"/>
  <c r="C29" i="13" s="1"/>
  <c r="C214" i="4"/>
  <c r="E10" i="4" s="1"/>
  <c r="L235" i="4"/>
  <c r="L211" i="4"/>
  <c r="H214" i="4"/>
  <c r="N12" i="13" s="1"/>
  <c r="L12" i="13"/>
  <c r="K213" i="4"/>
  <c r="K13" i="13" s="1"/>
  <c r="B213" i="4"/>
  <c r="F235" i="4"/>
  <c r="F211" i="4" s="1"/>
  <c r="H179" i="4"/>
  <c r="D213" i="4" l="1"/>
  <c r="F9" i="4" s="1"/>
  <c r="D10" i="5" s="1"/>
  <c r="D9" i="4"/>
  <c r="C13" i="13"/>
  <c r="K211" i="4"/>
  <c r="E13" i="13" s="1"/>
  <c r="E9" i="5"/>
  <c r="L29" i="13" s="1"/>
  <c r="H10" i="4"/>
  <c r="K212" i="4"/>
  <c r="H13" i="13" s="1"/>
  <c r="F13" i="13"/>
  <c r="K214" i="4"/>
  <c r="N13" i="13" s="1"/>
  <c r="L13" i="13"/>
  <c r="B214" i="4"/>
  <c r="D9" i="5"/>
  <c r="I29" i="13" s="1"/>
  <c r="H9" i="4"/>
  <c r="E211" i="4"/>
  <c r="E11" i="13" s="1"/>
  <c r="B211" i="4"/>
  <c r="C11" i="13"/>
  <c r="B212" i="4"/>
  <c r="C9" i="5"/>
  <c r="F29" i="13" s="1"/>
  <c r="H8" i="4"/>
  <c r="D8" i="5" l="1"/>
  <c r="H29" i="13" s="1"/>
  <c r="G9" i="4"/>
  <c r="I9" i="4" s="1"/>
  <c r="D8" i="4"/>
  <c r="D212" i="4"/>
  <c r="F8" i="4" s="1"/>
  <c r="C10" i="5" s="1"/>
  <c r="D211" i="4"/>
  <c r="F7" i="4" s="1"/>
  <c r="B10" i="5" s="1"/>
  <c r="D7" i="4"/>
  <c r="D10" i="4"/>
  <c r="D214" i="4"/>
  <c r="F10" i="4" s="1"/>
  <c r="E10" i="5" s="1"/>
  <c r="J29" i="13"/>
  <c r="E19" i="18"/>
  <c r="D12" i="5"/>
  <c r="G10" i="4" l="1"/>
  <c r="I10" i="4" s="1"/>
  <c r="E8" i="5"/>
  <c r="K29" i="13" s="1"/>
  <c r="D29" i="13"/>
  <c r="E17" i="18"/>
  <c r="B12" i="5"/>
  <c r="G8" i="4"/>
  <c r="I8" i="4" s="1"/>
  <c r="C8" i="5"/>
  <c r="E29" i="13" s="1"/>
  <c r="G19" i="18"/>
  <c r="F27" i="18"/>
  <c r="M29" i="13"/>
  <c r="E20" i="18"/>
  <c r="E12" i="5"/>
  <c r="G7" i="4"/>
  <c r="I7" i="4" s="1"/>
  <c r="B8" i="5"/>
  <c r="B29" i="13" s="1"/>
  <c r="E18" i="18"/>
  <c r="G29" i="13"/>
  <c r="C12" i="5"/>
  <c r="G17" i="18" l="1"/>
  <c r="F25" i="18"/>
  <c r="G18" i="18"/>
  <c r="F26" i="18"/>
  <c r="G20" i="18"/>
  <c r="F28" i="18"/>
</calcChain>
</file>

<file path=xl/sharedStrings.xml><?xml version="1.0" encoding="utf-8"?>
<sst xmlns="http://schemas.openxmlformats.org/spreadsheetml/2006/main" count="2521" uniqueCount="614">
  <si>
    <r>
      <t>IV.  Emissions in MMT CO</t>
    </r>
    <r>
      <rPr>
        <b/>
        <vertAlign val="subscript"/>
        <sz val="14"/>
        <rFont val="Arial"/>
        <family val="2"/>
      </rPr>
      <t>2</t>
    </r>
    <r>
      <rPr>
        <b/>
        <sz val="14"/>
        <rFont val="Arial"/>
        <family val="2"/>
      </rPr>
      <t>e and Kg</t>
    </r>
  </si>
  <si>
    <r>
      <t>Calculate emissions in MMT CO</t>
    </r>
    <r>
      <rPr>
        <vertAlign val="subscript"/>
        <sz val="10"/>
        <rFont val="Arial"/>
        <family val="2"/>
      </rPr>
      <t>2</t>
    </r>
    <r>
      <rPr>
        <sz val="10"/>
        <rFont val="Arial"/>
        <family val="2"/>
      </rPr>
      <t>e using second assessment IPCC GWP values, except use fourth assessment IPCC GWP value for NF</t>
    </r>
    <r>
      <rPr>
        <vertAlign val="subscript"/>
        <sz val="10"/>
        <rFont val="Arial"/>
        <family val="2"/>
      </rPr>
      <t>3</t>
    </r>
    <r>
      <rPr>
        <sz val="10"/>
        <rFont val="Arial"/>
        <family val="2"/>
      </rPr>
      <t xml:space="preserve">. </t>
    </r>
  </si>
  <si>
    <t>Additional Information Regarding Abatement Technology</t>
  </si>
  <si>
    <t>Both Etching + CVD Cleaning</t>
  </si>
  <si>
    <t>Emissions Reduction Strategies Information</t>
  </si>
  <si>
    <r>
      <t>Formula for Calculating Emissions in MMT CO</t>
    </r>
    <r>
      <rPr>
        <vertAlign val="subscript"/>
        <sz val="10"/>
        <rFont val="Arial"/>
        <family val="2"/>
      </rPr>
      <t>2</t>
    </r>
    <r>
      <rPr>
        <sz val="10"/>
        <rFont val="Arial"/>
        <family val="2"/>
      </rPr>
      <t>e = ∑(Ei for all facilities(GWP100)/10</t>
    </r>
    <r>
      <rPr>
        <vertAlign val="superscript"/>
        <sz val="10"/>
        <rFont val="Arial"/>
        <family val="2"/>
      </rPr>
      <t>^9</t>
    </r>
    <r>
      <rPr>
        <sz val="10"/>
        <rFont val="Arial"/>
        <family val="2"/>
      </rPr>
      <t>) where i represents the GHG type and GWP100 represents IPCC 100-Year GWP values.  This value does not include the impact of C</t>
    </r>
    <r>
      <rPr>
        <vertAlign val="subscript"/>
        <sz val="10"/>
        <rFont val="Arial"/>
        <family val="2"/>
      </rPr>
      <t>4</t>
    </r>
    <r>
      <rPr>
        <sz val="10"/>
        <rFont val="Arial"/>
        <family val="2"/>
      </rPr>
      <t>F</t>
    </r>
    <r>
      <rPr>
        <vertAlign val="subscript"/>
        <sz val="10"/>
        <rFont val="Arial"/>
        <family val="2"/>
      </rPr>
      <t>8</t>
    </r>
    <r>
      <rPr>
        <sz val="10"/>
        <rFont val="Arial"/>
        <family val="2"/>
      </rPr>
      <t>O, C</t>
    </r>
    <r>
      <rPr>
        <vertAlign val="subscript"/>
        <sz val="10"/>
        <rFont val="Arial"/>
        <family val="2"/>
      </rPr>
      <t>4</t>
    </r>
    <r>
      <rPr>
        <sz val="10"/>
        <rFont val="Arial"/>
        <family val="2"/>
      </rPr>
      <t>F</t>
    </r>
    <r>
      <rPr>
        <vertAlign val="subscript"/>
        <sz val="10"/>
        <rFont val="Arial"/>
        <family val="2"/>
      </rPr>
      <t>6</t>
    </r>
    <r>
      <rPr>
        <sz val="10"/>
        <rFont val="Arial"/>
        <family val="2"/>
      </rPr>
      <t>, and "Other GHGs."</t>
    </r>
  </si>
  <si>
    <t>Footnotes:</t>
  </si>
  <si>
    <t>Second Assessment 100-Year IPCC GWP</t>
  </si>
  <si>
    <t>Fourth Assessment 100-Year IPCC GWP</t>
  </si>
  <si>
    <t>150 mm</t>
  </si>
  <si>
    <t>200 mm</t>
  </si>
  <si>
    <t>300 mm</t>
  </si>
  <si>
    <t>CVD Cleaning Process</t>
  </si>
  <si>
    <t>Etching Process</t>
  </si>
  <si>
    <t xml:space="preserve">Etching Process
</t>
  </si>
  <si>
    <r>
      <t>C</t>
    </r>
    <r>
      <rPr>
        <b/>
        <vertAlign val="subscript"/>
        <sz val="10"/>
        <rFont val="Arial"/>
        <family val="2"/>
      </rPr>
      <t>2</t>
    </r>
    <r>
      <rPr>
        <b/>
        <sz val="10"/>
        <rFont val="Arial"/>
        <family val="2"/>
      </rPr>
      <t>F</t>
    </r>
    <r>
      <rPr>
        <b/>
        <vertAlign val="subscript"/>
        <sz val="10"/>
        <rFont val="Arial"/>
        <family val="2"/>
      </rPr>
      <t>6</t>
    </r>
    <r>
      <rPr>
        <b/>
        <sz val="10"/>
        <rFont val="Arial"/>
        <family val="2"/>
      </rPr>
      <t xml:space="preserve"> Total</t>
    </r>
  </si>
  <si>
    <r>
      <t>C</t>
    </r>
    <r>
      <rPr>
        <b/>
        <i/>
        <vertAlign val="subscript"/>
        <sz val="10"/>
        <rFont val="Arial"/>
        <family val="2"/>
      </rPr>
      <t>2</t>
    </r>
    <r>
      <rPr>
        <b/>
        <i/>
        <sz val="10"/>
        <rFont val="Arial"/>
        <family val="2"/>
      </rPr>
      <t>F</t>
    </r>
    <r>
      <rPr>
        <b/>
        <i/>
        <vertAlign val="subscript"/>
        <sz val="10"/>
        <rFont val="Arial"/>
        <family val="2"/>
      </rPr>
      <t>6</t>
    </r>
    <r>
      <rPr>
        <b/>
        <i/>
        <sz val="10"/>
        <rFont val="Arial"/>
        <family val="2"/>
      </rPr>
      <t xml:space="preserve"> Etching</t>
    </r>
  </si>
  <si>
    <r>
      <t>C</t>
    </r>
    <r>
      <rPr>
        <b/>
        <i/>
        <vertAlign val="subscript"/>
        <sz val="10"/>
        <rFont val="Arial"/>
        <family val="2"/>
      </rPr>
      <t>2</t>
    </r>
    <r>
      <rPr>
        <b/>
        <i/>
        <sz val="10"/>
        <rFont val="Arial"/>
        <family val="2"/>
      </rPr>
      <t>F</t>
    </r>
    <r>
      <rPr>
        <b/>
        <i/>
        <vertAlign val="subscript"/>
        <sz val="10"/>
        <rFont val="Arial"/>
        <family val="2"/>
      </rPr>
      <t xml:space="preserve">6 </t>
    </r>
    <r>
      <rPr>
        <b/>
        <i/>
        <sz val="10"/>
        <rFont val="Arial"/>
        <family val="2"/>
      </rPr>
      <t>CVD Cleaning</t>
    </r>
  </si>
  <si>
    <r>
      <t>C</t>
    </r>
    <r>
      <rPr>
        <b/>
        <vertAlign val="subscript"/>
        <sz val="10"/>
        <rFont val="Arial"/>
        <family val="2"/>
      </rPr>
      <t>3</t>
    </r>
    <r>
      <rPr>
        <b/>
        <sz val="10"/>
        <rFont val="Arial"/>
        <family val="2"/>
      </rPr>
      <t>F</t>
    </r>
    <r>
      <rPr>
        <b/>
        <vertAlign val="subscript"/>
        <sz val="10"/>
        <rFont val="Arial"/>
        <family val="2"/>
      </rPr>
      <t>8</t>
    </r>
    <r>
      <rPr>
        <b/>
        <sz val="10"/>
        <rFont val="Arial"/>
        <family val="2"/>
      </rPr>
      <t xml:space="preserve"> Total</t>
    </r>
  </si>
  <si>
    <r>
      <t>C</t>
    </r>
    <r>
      <rPr>
        <b/>
        <i/>
        <vertAlign val="subscript"/>
        <sz val="10"/>
        <rFont val="Arial"/>
        <family val="2"/>
      </rPr>
      <t>3</t>
    </r>
    <r>
      <rPr>
        <b/>
        <i/>
        <sz val="10"/>
        <rFont val="Arial"/>
        <family val="2"/>
      </rPr>
      <t>F</t>
    </r>
    <r>
      <rPr>
        <b/>
        <i/>
        <vertAlign val="subscript"/>
        <sz val="10"/>
        <rFont val="Arial"/>
        <family val="2"/>
      </rPr>
      <t>8</t>
    </r>
    <r>
      <rPr>
        <b/>
        <i/>
        <sz val="10"/>
        <rFont val="Arial"/>
        <family val="2"/>
      </rPr>
      <t xml:space="preserve"> Etching</t>
    </r>
  </si>
  <si>
    <r>
      <t>C</t>
    </r>
    <r>
      <rPr>
        <b/>
        <i/>
        <vertAlign val="subscript"/>
        <sz val="10"/>
        <rFont val="Arial"/>
        <family val="2"/>
      </rPr>
      <t>3</t>
    </r>
    <r>
      <rPr>
        <b/>
        <i/>
        <sz val="10"/>
        <rFont val="Arial"/>
        <family val="2"/>
      </rPr>
      <t>F</t>
    </r>
    <r>
      <rPr>
        <b/>
        <i/>
        <vertAlign val="subscript"/>
        <sz val="10"/>
        <rFont val="Arial"/>
        <family val="2"/>
      </rPr>
      <t>8</t>
    </r>
    <r>
      <rPr>
        <b/>
        <i/>
        <sz val="10"/>
        <rFont val="Arial"/>
        <family val="2"/>
      </rPr>
      <t xml:space="preserve"> CVD Cleaning</t>
    </r>
  </si>
  <si>
    <r>
      <t>CF</t>
    </r>
    <r>
      <rPr>
        <b/>
        <vertAlign val="subscript"/>
        <sz val="10"/>
        <rFont val="Arial"/>
        <family val="2"/>
      </rPr>
      <t>4</t>
    </r>
    <r>
      <rPr>
        <b/>
        <sz val="10"/>
        <rFont val="Arial"/>
        <family val="2"/>
      </rPr>
      <t xml:space="preserve"> Total</t>
    </r>
  </si>
  <si>
    <r>
      <t>CF</t>
    </r>
    <r>
      <rPr>
        <b/>
        <i/>
        <vertAlign val="subscript"/>
        <sz val="10"/>
        <rFont val="Arial"/>
        <family val="2"/>
      </rPr>
      <t xml:space="preserve">4 </t>
    </r>
    <r>
      <rPr>
        <b/>
        <i/>
        <sz val="10"/>
        <rFont val="Arial"/>
        <family val="2"/>
      </rPr>
      <t>Etching</t>
    </r>
  </si>
  <si>
    <r>
      <t>CF</t>
    </r>
    <r>
      <rPr>
        <b/>
        <i/>
        <vertAlign val="subscript"/>
        <sz val="10"/>
        <rFont val="Arial"/>
        <family val="2"/>
      </rPr>
      <t>4</t>
    </r>
    <r>
      <rPr>
        <b/>
        <i/>
        <sz val="10"/>
        <rFont val="Arial"/>
        <family val="2"/>
      </rPr>
      <t xml:space="preserve"> CVD Cleaning</t>
    </r>
  </si>
  <si>
    <r>
      <t>CHF</t>
    </r>
    <r>
      <rPr>
        <b/>
        <vertAlign val="subscript"/>
        <sz val="10"/>
        <rFont val="Arial"/>
        <family val="2"/>
      </rPr>
      <t>3</t>
    </r>
    <r>
      <rPr>
        <b/>
        <sz val="10"/>
        <rFont val="Arial"/>
        <family val="2"/>
      </rPr>
      <t xml:space="preserve"> Total </t>
    </r>
  </si>
  <si>
    <r>
      <t>CHF</t>
    </r>
    <r>
      <rPr>
        <b/>
        <i/>
        <vertAlign val="subscript"/>
        <sz val="10"/>
        <rFont val="Arial"/>
        <family val="2"/>
      </rPr>
      <t>3</t>
    </r>
    <r>
      <rPr>
        <b/>
        <i/>
        <sz val="10"/>
        <rFont val="Arial"/>
        <family val="2"/>
      </rPr>
      <t xml:space="preserve"> Etching</t>
    </r>
  </si>
  <si>
    <r>
      <t>CHF</t>
    </r>
    <r>
      <rPr>
        <b/>
        <i/>
        <vertAlign val="subscript"/>
        <sz val="10"/>
        <rFont val="Arial"/>
        <family val="2"/>
      </rPr>
      <t>3</t>
    </r>
    <r>
      <rPr>
        <b/>
        <i/>
        <sz val="10"/>
        <rFont val="Arial"/>
        <family val="2"/>
      </rPr>
      <t xml:space="preserve"> CVD Cleaning</t>
    </r>
  </si>
  <si>
    <r>
      <t>C</t>
    </r>
    <r>
      <rPr>
        <b/>
        <vertAlign val="subscript"/>
        <sz val="10"/>
        <rFont val="Arial"/>
        <family val="2"/>
      </rPr>
      <t>4</t>
    </r>
    <r>
      <rPr>
        <b/>
        <sz val="10"/>
        <rFont val="Arial"/>
        <family val="2"/>
      </rPr>
      <t>F</t>
    </r>
    <r>
      <rPr>
        <b/>
        <vertAlign val="subscript"/>
        <sz val="10"/>
        <rFont val="Arial"/>
        <family val="2"/>
      </rPr>
      <t>8</t>
    </r>
    <r>
      <rPr>
        <b/>
        <sz val="10"/>
        <rFont val="Arial"/>
        <family val="2"/>
      </rPr>
      <t xml:space="preserve"> Total</t>
    </r>
  </si>
  <si>
    <r>
      <t>C</t>
    </r>
    <r>
      <rPr>
        <b/>
        <i/>
        <vertAlign val="subscript"/>
        <sz val="10"/>
        <rFont val="Arial"/>
        <family val="2"/>
      </rPr>
      <t>4</t>
    </r>
    <r>
      <rPr>
        <b/>
        <i/>
        <sz val="10"/>
        <rFont val="Arial"/>
        <family val="2"/>
      </rPr>
      <t>F</t>
    </r>
    <r>
      <rPr>
        <b/>
        <i/>
        <vertAlign val="subscript"/>
        <sz val="10"/>
        <rFont val="Arial"/>
        <family val="2"/>
      </rPr>
      <t>8</t>
    </r>
    <r>
      <rPr>
        <b/>
        <i/>
        <sz val="10"/>
        <rFont val="Arial"/>
        <family val="2"/>
      </rPr>
      <t xml:space="preserve"> Etching</t>
    </r>
  </si>
  <si>
    <r>
      <t>C</t>
    </r>
    <r>
      <rPr>
        <b/>
        <i/>
        <vertAlign val="subscript"/>
        <sz val="10"/>
        <rFont val="Arial"/>
        <family val="2"/>
      </rPr>
      <t>4</t>
    </r>
    <r>
      <rPr>
        <b/>
        <i/>
        <sz val="10"/>
        <rFont val="Arial"/>
        <family val="2"/>
      </rPr>
      <t>F</t>
    </r>
    <r>
      <rPr>
        <b/>
        <i/>
        <vertAlign val="subscript"/>
        <sz val="10"/>
        <rFont val="Arial"/>
        <family val="2"/>
      </rPr>
      <t>8</t>
    </r>
    <r>
      <rPr>
        <b/>
        <i/>
        <sz val="10"/>
        <rFont val="Arial"/>
        <family val="2"/>
      </rPr>
      <t xml:space="preserve"> CVD Cleaning</t>
    </r>
  </si>
  <si>
    <r>
      <t>C</t>
    </r>
    <r>
      <rPr>
        <b/>
        <vertAlign val="subscript"/>
        <sz val="10"/>
        <rFont val="Arial"/>
        <family val="2"/>
      </rPr>
      <t>4</t>
    </r>
    <r>
      <rPr>
        <b/>
        <sz val="10"/>
        <rFont val="Arial"/>
        <family val="2"/>
      </rPr>
      <t>F</t>
    </r>
    <r>
      <rPr>
        <b/>
        <vertAlign val="subscript"/>
        <sz val="10"/>
        <rFont val="Arial"/>
        <family val="2"/>
      </rPr>
      <t>8</t>
    </r>
    <r>
      <rPr>
        <b/>
        <sz val="10"/>
        <rFont val="Arial"/>
        <family val="2"/>
      </rPr>
      <t xml:space="preserve">O Total </t>
    </r>
  </si>
  <si>
    <r>
      <t>C</t>
    </r>
    <r>
      <rPr>
        <b/>
        <i/>
        <vertAlign val="subscript"/>
        <sz val="10"/>
        <rFont val="Arial"/>
        <family val="2"/>
      </rPr>
      <t>4</t>
    </r>
    <r>
      <rPr>
        <b/>
        <i/>
        <sz val="10"/>
        <rFont val="Arial"/>
        <family val="2"/>
      </rPr>
      <t>F</t>
    </r>
    <r>
      <rPr>
        <b/>
        <i/>
        <vertAlign val="subscript"/>
        <sz val="10"/>
        <rFont val="Arial"/>
        <family val="2"/>
      </rPr>
      <t>8</t>
    </r>
    <r>
      <rPr>
        <b/>
        <i/>
        <sz val="10"/>
        <rFont val="Arial"/>
        <family val="2"/>
      </rPr>
      <t>O Etching</t>
    </r>
  </si>
  <si>
    <r>
      <t>C</t>
    </r>
    <r>
      <rPr>
        <b/>
        <i/>
        <vertAlign val="subscript"/>
        <sz val="10"/>
        <rFont val="Arial"/>
        <family val="2"/>
      </rPr>
      <t>4</t>
    </r>
    <r>
      <rPr>
        <b/>
        <i/>
        <sz val="10"/>
        <rFont val="Arial"/>
        <family val="2"/>
      </rPr>
      <t>F</t>
    </r>
    <r>
      <rPr>
        <b/>
        <i/>
        <vertAlign val="subscript"/>
        <sz val="10"/>
        <rFont val="Arial"/>
        <family val="2"/>
      </rPr>
      <t>8</t>
    </r>
    <r>
      <rPr>
        <b/>
        <i/>
        <sz val="10"/>
        <rFont val="Arial"/>
        <family val="2"/>
      </rPr>
      <t>O CVD Cleaning</t>
    </r>
  </si>
  <si>
    <r>
      <t>C</t>
    </r>
    <r>
      <rPr>
        <b/>
        <vertAlign val="subscript"/>
        <sz val="10"/>
        <rFont val="Arial"/>
        <family val="2"/>
      </rPr>
      <t>4</t>
    </r>
    <r>
      <rPr>
        <b/>
        <sz val="10"/>
        <rFont val="Arial"/>
        <family val="2"/>
      </rPr>
      <t>F</t>
    </r>
    <r>
      <rPr>
        <b/>
        <vertAlign val="subscript"/>
        <sz val="10"/>
        <rFont val="Arial"/>
        <family val="2"/>
      </rPr>
      <t>6</t>
    </r>
    <r>
      <rPr>
        <b/>
        <sz val="10"/>
        <rFont val="Arial"/>
        <family val="2"/>
      </rPr>
      <t xml:space="preserve"> Total</t>
    </r>
  </si>
  <si>
    <r>
      <t>C</t>
    </r>
    <r>
      <rPr>
        <b/>
        <i/>
        <vertAlign val="subscript"/>
        <sz val="10"/>
        <rFont val="Arial"/>
        <family val="2"/>
      </rPr>
      <t>4</t>
    </r>
    <r>
      <rPr>
        <b/>
        <i/>
        <sz val="10"/>
        <rFont val="Arial"/>
        <family val="2"/>
      </rPr>
      <t>F</t>
    </r>
    <r>
      <rPr>
        <b/>
        <i/>
        <vertAlign val="subscript"/>
        <sz val="10"/>
        <rFont val="Arial"/>
        <family val="2"/>
      </rPr>
      <t>6</t>
    </r>
    <r>
      <rPr>
        <b/>
        <i/>
        <sz val="10"/>
        <rFont val="Arial"/>
        <family val="2"/>
      </rPr>
      <t xml:space="preserve"> Etching</t>
    </r>
  </si>
  <si>
    <r>
      <t>C</t>
    </r>
    <r>
      <rPr>
        <b/>
        <i/>
        <vertAlign val="subscript"/>
        <sz val="10"/>
        <rFont val="Arial"/>
        <family val="2"/>
      </rPr>
      <t>4</t>
    </r>
    <r>
      <rPr>
        <b/>
        <i/>
        <sz val="10"/>
        <rFont val="Arial"/>
        <family val="2"/>
      </rPr>
      <t>F</t>
    </r>
    <r>
      <rPr>
        <b/>
        <i/>
        <vertAlign val="subscript"/>
        <sz val="10"/>
        <rFont val="Arial"/>
        <family val="2"/>
      </rPr>
      <t>6</t>
    </r>
    <r>
      <rPr>
        <b/>
        <i/>
        <sz val="10"/>
        <rFont val="Arial"/>
        <family val="2"/>
      </rPr>
      <t xml:space="preserve"> CVD Cleaning</t>
    </r>
  </si>
  <si>
    <r>
      <t>NF</t>
    </r>
    <r>
      <rPr>
        <b/>
        <vertAlign val="subscript"/>
        <sz val="10"/>
        <rFont val="Arial"/>
        <family val="2"/>
      </rPr>
      <t>3</t>
    </r>
    <r>
      <rPr>
        <b/>
        <sz val="10"/>
        <rFont val="Arial"/>
        <family val="2"/>
      </rPr>
      <t xml:space="preserve"> Total </t>
    </r>
  </si>
  <si>
    <r>
      <t>NF</t>
    </r>
    <r>
      <rPr>
        <b/>
        <i/>
        <vertAlign val="subscript"/>
        <sz val="10"/>
        <rFont val="Arial"/>
        <family val="2"/>
      </rPr>
      <t>3</t>
    </r>
    <r>
      <rPr>
        <b/>
        <i/>
        <sz val="10"/>
        <rFont val="Arial"/>
        <family val="2"/>
      </rPr>
      <t xml:space="preserve"> Etching</t>
    </r>
  </si>
  <si>
    <r>
      <t>NF</t>
    </r>
    <r>
      <rPr>
        <b/>
        <i/>
        <vertAlign val="subscript"/>
        <sz val="10"/>
        <rFont val="Arial"/>
        <family val="2"/>
      </rPr>
      <t xml:space="preserve">3 </t>
    </r>
    <r>
      <rPr>
        <b/>
        <i/>
        <sz val="10"/>
        <rFont val="Arial"/>
        <family val="2"/>
      </rPr>
      <t>CVD Cleaning</t>
    </r>
  </si>
  <si>
    <r>
      <t>SF</t>
    </r>
    <r>
      <rPr>
        <b/>
        <vertAlign val="subscript"/>
        <sz val="10"/>
        <rFont val="Arial"/>
        <family val="2"/>
      </rPr>
      <t>6</t>
    </r>
    <r>
      <rPr>
        <b/>
        <sz val="10"/>
        <rFont val="Arial"/>
        <family val="2"/>
      </rPr>
      <t xml:space="preserve"> Total </t>
    </r>
  </si>
  <si>
    <r>
      <t>SF</t>
    </r>
    <r>
      <rPr>
        <b/>
        <i/>
        <vertAlign val="subscript"/>
        <sz val="10"/>
        <rFont val="Arial"/>
        <family val="2"/>
      </rPr>
      <t>6</t>
    </r>
    <r>
      <rPr>
        <b/>
        <i/>
        <sz val="10"/>
        <rFont val="Arial"/>
        <family val="2"/>
      </rPr>
      <t xml:space="preserve"> Etching</t>
    </r>
  </si>
  <si>
    <r>
      <t>SF</t>
    </r>
    <r>
      <rPr>
        <b/>
        <i/>
        <vertAlign val="subscript"/>
        <sz val="10"/>
        <rFont val="Arial"/>
        <family val="2"/>
      </rPr>
      <t>6</t>
    </r>
    <r>
      <rPr>
        <b/>
        <i/>
        <sz val="10"/>
        <rFont val="Arial"/>
        <family val="2"/>
      </rPr>
      <t xml:space="preserve"> CVD Cleaning</t>
    </r>
  </si>
  <si>
    <r>
      <t>Kg of C</t>
    </r>
    <r>
      <rPr>
        <b/>
        <vertAlign val="subscript"/>
        <sz val="10"/>
        <rFont val="Arial"/>
        <family val="2"/>
      </rPr>
      <t>2</t>
    </r>
    <r>
      <rPr>
        <b/>
        <sz val="10"/>
        <rFont val="Arial"/>
        <family val="2"/>
      </rPr>
      <t>F</t>
    </r>
    <r>
      <rPr>
        <b/>
        <vertAlign val="subscript"/>
        <sz val="10"/>
        <rFont val="Arial"/>
        <family val="2"/>
      </rPr>
      <t>6</t>
    </r>
  </si>
  <si>
    <r>
      <t>Part Ei - C</t>
    </r>
    <r>
      <rPr>
        <b/>
        <i/>
        <vertAlign val="subscript"/>
        <sz val="10"/>
        <rFont val="Arial"/>
        <family val="2"/>
      </rPr>
      <t>2</t>
    </r>
    <r>
      <rPr>
        <b/>
        <i/>
        <sz val="10"/>
        <rFont val="Arial"/>
        <family val="2"/>
      </rPr>
      <t>F</t>
    </r>
    <r>
      <rPr>
        <b/>
        <i/>
        <vertAlign val="subscript"/>
        <sz val="10"/>
        <rFont val="Arial"/>
        <family val="2"/>
      </rPr>
      <t>6</t>
    </r>
  </si>
  <si>
    <r>
      <t>Part BPECF</t>
    </r>
    <r>
      <rPr>
        <b/>
        <i/>
        <vertAlign val="subscript"/>
        <sz val="10"/>
        <rFont val="Arial"/>
        <family val="2"/>
      </rPr>
      <t>4</t>
    </r>
    <r>
      <rPr>
        <b/>
        <i/>
        <sz val="10"/>
        <rFont val="Arial"/>
        <family val="2"/>
      </rPr>
      <t xml:space="preserve"> - C</t>
    </r>
    <r>
      <rPr>
        <b/>
        <i/>
        <vertAlign val="subscript"/>
        <sz val="10"/>
        <rFont val="Arial"/>
        <family val="2"/>
      </rPr>
      <t>2</t>
    </r>
    <r>
      <rPr>
        <b/>
        <i/>
        <sz val="10"/>
        <rFont val="Arial"/>
        <family val="2"/>
      </rPr>
      <t>F</t>
    </r>
    <r>
      <rPr>
        <b/>
        <i/>
        <vertAlign val="subscript"/>
        <sz val="10"/>
        <rFont val="Arial"/>
        <family val="2"/>
      </rPr>
      <t>6</t>
    </r>
    <r>
      <rPr>
        <b/>
        <i/>
        <sz val="10"/>
        <rFont val="Arial"/>
        <family val="2"/>
      </rPr>
      <t xml:space="preserve"> for BCF</t>
    </r>
    <r>
      <rPr>
        <b/>
        <i/>
        <vertAlign val="subscript"/>
        <sz val="10"/>
        <rFont val="Arial"/>
        <family val="2"/>
      </rPr>
      <t>4</t>
    </r>
  </si>
  <si>
    <r>
      <t>Kg of C</t>
    </r>
    <r>
      <rPr>
        <b/>
        <vertAlign val="subscript"/>
        <sz val="10"/>
        <rFont val="Arial"/>
        <family val="2"/>
      </rPr>
      <t>3</t>
    </r>
    <r>
      <rPr>
        <b/>
        <sz val="10"/>
        <rFont val="Arial"/>
        <family val="2"/>
      </rPr>
      <t>F</t>
    </r>
    <r>
      <rPr>
        <b/>
        <vertAlign val="subscript"/>
        <sz val="10"/>
        <rFont val="Arial"/>
        <family val="2"/>
      </rPr>
      <t>8</t>
    </r>
  </si>
  <si>
    <r>
      <t>Part Ei - C</t>
    </r>
    <r>
      <rPr>
        <b/>
        <i/>
        <vertAlign val="subscript"/>
        <sz val="10"/>
        <rFont val="Arial"/>
        <family val="2"/>
      </rPr>
      <t>3</t>
    </r>
    <r>
      <rPr>
        <b/>
        <i/>
        <sz val="10"/>
        <rFont val="Arial"/>
        <family val="2"/>
      </rPr>
      <t>F</t>
    </r>
    <r>
      <rPr>
        <b/>
        <i/>
        <vertAlign val="subscript"/>
        <sz val="10"/>
        <rFont val="Arial"/>
        <family val="2"/>
      </rPr>
      <t>8</t>
    </r>
  </si>
  <si>
    <r>
      <t>Kg of CF</t>
    </r>
    <r>
      <rPr>
        <b/>
        <vertAlign val="subscript"/>
        <sz val="10"/>
        <rFont val="Arial"/>
        <family val="2"/>
      </rPr>
      <t>4</t>
    </r>
  </si>
  <si>
    <r>
      <t>Part Ei - CF</t>
    </r>
    <r>
      <rPr>
        <b/>
        <i/>
        <vertAlign val="subscript"/>
        <sz val="10"/>
        <rFont val="Arial"/>
        <family val="2"/>
      </rPr>
      <t>4</t>
    </r>
  </si>
  <si>
    <r>
      <t>Kg of CHF</t>
    </r>
    <r>
      <rPr>
        <b/>
        <vertAlign val="subscript"/>
        <sz val="10"/>
        <rFont val="Arial"/>
        <family val="2"/>
      </rPr>
      <t>3</t>
    </r>
  </si>
  <si>
    <r>
      <t>Part Ei - CHF</t>
    </r>
    <r>
      <rPr>
        <b/>
        <i/>
        <vertAlign val="subscript"/>
        <sz val="10"/>
        <rFont val="Arial"/>
        <family val="2"/>
      </rPr>
      <t>3</t>
    </r>
  </si>
  <si>
    <r>
      <t>Part BPECF</t>
    </r>
    <r>
      <rPr>
        <b/>
        <i/>
        <vertAlign val="subscript"/>
        <sz val="10"/>
        <rFont val="Arial"/>
        <family val="2"/>
      </rPr>
      <t>4</t>
    </r>
    <r>
      <rPr>
        <b/>
        <i/>
        <sz val="10"/>
        <rFont val="Arial"/>
        <family val="2"/>
      </rPr>
      <t xml:space="preserve"> - CHF</t>
    </r>
    <r>
      <rPr>
        <b/>
        <i/>
        <vertAlign val="subscript"/>
        <sz val="10"/>
        <rFont val="Arial"/>
        <family val="2"/>
      </rPr>
      <t>3</t>
    </r>
    <r>
      <rPr>
        <b/>
        <i/>
        <sz val="10"/>
        <rFont val="Arial"/>
        <family val="2"/>
      </rPr>
      <t xml:space="preserve"> for BCF</t>
    </r>
    <r>
      <rPr>
        <b/>
        <i/>
        <vertAlign val="subscript"/>
        <sz val="10"/>
        <rFont val="Arial"/>
        <family val="2"/>
      </rPr>
      <t>4</t>
    </r>
  </si>
  <si>
    <r>
      <t>Kg of C</t>
    </r>
    <r>
      <rPr>
        <b/>
        <vertAlign val="subscript"/>
        <sz val="10"/>
        <rFont val="Arial"/>
        <family val="2"/>
      </rPr>
      <t>4</t>
    </r>
    <r>
      <rPr>
        <b/>
        <sz val="10"/>
        <rFont val="Arial"/>
        <family val="2"/>
      </rPr>
      <t>F</t>
    </r>
    <r>
      <rPr>
        <b/>
        <vertAlign val="subscript"/>
        <sz val="10"/>
        <rFont val="Arial"/>
        <family val="2"/>
      </rPr>
      <t>8</t>
    </r>
  </si>
  <si>
    <r>
      <t>Part Ei - C</t>
    </r>
    <r>
      <rPr>
        <b/>
        <i/>
        <vertAlign val="subscript"/>
        <sz val="10"/>
        <rFont val="Arial"/>
        <family val="2"/>
      </rPr>
      <t>4</t>
    </r>
    <r>
      <rPr>
        <b/>
        <i/>
        <sz val="10"/>
        <rFont val="Arial"/>
        <family val="2"/>
      </rPr>
      <t>F</t>
    </r>
    <r>
      <rPr>
        <b/>
        <i/>
        <vertAlign val="subscript"/>
        <sz val="10"/>
        <rFont val="Arial"/>
        <family val="2"/>
      </rPr>
      <t>8</t>
    </r>
  </si>
  <si>
    <r>
      <t>Part BPECF</t>
    </r>
    <r>
      <rPr>
        <b/>
        <i/>
        <vertAlign val="subscript"/>
        <sz val="10"/>
        <rFont val="Arial"/>
        <family val="2"/>
      </rPr>
      <t>4</t>
    </r>
    <r>
      <rPr>
        <b/>
        <i/>
        <sz val="10"/>
        <rFont val="Arial"/>
        <family val="2"/>
      </rPr>
      <t xml:space="preserve"> - C</t>
    </r>
    <r>
      <rPr>
        <b/>
        <i/>
        <vertAlign val="subscript"/>
        <sz val="10"/>
        <rFont val="Arial"/>
        <family val="2"/>
      </rPr>
      <t>4</t>
    </r>
    <r>
      <rPr>
        <b/>
        <i/>
        <sz val="10"/>
        <rFont val="Arial"/>
        <family val="2"/>
      </rPr>
      <t>F</t>
    </r>
    <r>
      <rPr>
        <b/>
        <i/>
        <vertAlign val="subscript"/>
        <sz val="10"/>
        <rFont val="Arial"/>
        <family val="2"/>
      </rPr>
      <t>8</t>
    </r>
    <r>
      <rPr>
        <b/>
        <i/>
        <sz val="10"/>
        <rFont val="Arial"/>
        <family val="2"/>
      </rPr>
      <t xml:space="preserve"> for BCF</t>
    </r>
    <r>
      <rPr>
        <b/>
        <i/>
        <vertAlign val="subscript"/>
        <sz val="10"/>
        <rFont val="Arial"/>
        <family val="2"/>
      </rPr>
      <t>4</t>
    </r>
  </si>
  <si>
    <r>
      <t>Part BPEC</t>
    </r>
    <r>
      <rPr>
        <b/>
        <i/>
        <vertAlign val="subscript"/>
        <sz val="10"/>
        <rFont val="Arial"/>
        <family val="2"/>
      </rPr>
      <t>2</t>
    </r>
    <r>
      <rPr>
        <b/>
        <i/>
        <sz val="10"/>
        <rFont val="Arial"/>
        <family val="2"/>
      </rPr>
      <t>F</t>
    </r>
    <r>
      <rPr>
        <b/>
        <i/>
        <vertAlign val="subscript"/>
        <sz val="10"/>
        <rFont val="Arial"/>
        <family val="2"/>
      </rPr>
      <t xml:space="preserve">6 </t>
    </r>
    <r>
      <rPr>
        <b/>
        <i/>
        <sz val="10"/>
        <rFont val="Arial"/>
        <family val="2"/>
      </rPr>
      <t>- C</t>
    </r>
    <r>
      <rPr>
        <b/>
        <i/>
        <vertAlign val="subscript"/>
        <sz val="10"/>
        <rFont val="Arial"/>
        <family val="2"/>
      </rPr>
      <t>4</t>
    </r>
    <r>
      <rPr>
        <b/>
        <i/>
        <sz val="10"/>
        <rFont val="Arial"/>
        <family val="2"/>
      </rPr>
      <t>F</t>
    </r>
    <r>
      <rPr>
        <b/>
        <i/>
        <vertAlign val="subscript"/>
        <sz val="10"/>
        <rFont val="Arial"/>
        <family val="2"/>
      </rPr>
      <t xml:space="preserve">8 </t>
    </r>
    <r>
      <rPr>
        <b/>
        <i/>
        <sz val="10"/>
        <rFont val="Arial"/>
        <family val="2"/>
      </rPr>
      <t>for BC</t>
    </r>
    <r>
      <rPr>
        <b/>
        <i/>
        <vertAlign val="subscript"/>
        <sz val="10"/>
        <rFont val="Arial"/>
        <family val="2"/>
      </rPr>
      <t>2</t>
    </r>
    <r>
      <rPr>
        <b/>
        <i/>
        <sz val="10"/>
        <rFont val="Arial"/>
        <family val="2"/>
      </rPr>
      <t>F</t>
    </r>
    <r>
      <rPr>
        <b/>
        <i/>
        <vertAlign val="subscript"/>
        <sz val="10"/>
        <rFont val="Arial"/>
        <family val="2"/>
      </rPr>
      <t>6</t>
    </r>
  </si>
  <si>
    <r>
      <t>Kg of C</t>
    </r>
    <r>
      <rPr>
        <b/>
        <vertAlign val="subscript"/>
        <sz val="10"/>
        <rFont val="Arial"/>
        <family val="2"/>
      </rPr>
      <t>4</t>
    </r>
    <r>
      <rPr>
        <b/>
        <sz val="10"/>
        <rFont val="Arial"/>
        <family val="2"/>
      </rPr>
      <t>F</t>
    </r>
    <r>
      <rPr>
        <b/>
        <vertAlign val="subscript"/>
        <sz val="10"/>
        <rFont val="Arial"/>
        <family val="2"/>
      </rPr>
      <t>8</t>
    </r>
    <r>
      <rPr>
        <b/>
        <sz val="10"/>
        <rFont val="Arial"/>
        <family val="2"/>
      </rPr>
      <t>O</t>
    </r>
  </si>
  <si>
    <r>
      <t>Part Ei - C</t>
    </r>
    <r>
      <rPr>
        <b/>
        <i/>
        <vertAlign val="subscript"/>
        <sz val="10"/>
        <rFont val="Arial"/>
        <family val="2"/>
      </rPr>
      <t>4</t>
    </r>
    <r>
      <rPr>
        <b/>
        <i/>
        <sz val="10"/>
        <rFont val="Arial"/>
        <family val="2"/>
      </rPr>
      <t>F</t>
    </r>
    <r>
      <rPr>
        <b/>
        <i/>
        <vertAlign val="subscript"/>
        <sz val="10"/>
        <rFont val="Arial"/>
        <family val="2"/>
      </rPr>
      <t>8</t>
    </r>
    <r>
      <rPr>
        <b/>
        <i/>
        <sz val="10"/>
        <rFont val="Arial"/>
        <family val="2"/>
      </rPr>
      <t>O</t>
    </r>
  </si>
  <si>
    <r>
      <t>Part Ei - C</t>
    </r>
    <r>
      <rPr>
        <b/>
        <i/>
        <vertAlign val="subscript"/>
        <sz val="10"/>
        <rFont val="Arial"/>
        <family val="2"/>
      </rPr>
      <t>4</t>
    </r>
    <r>
      <rPr>
        <b/>
        <i/>
        <sz val="10"/>
        <rFont val="Arial"/>
        <family val="2"/>
      </rPr>
      <t>F</t>
    </r>
    <r>
      <rPr>
        <b/>
        <i/>
        <vertAlign val="subscript"/>
        <sz val="10"/>
        <rFont val="Arial"/>
        <family val="2"/>
      </rPr>
      <t>6</t>
    </r>
  </si>
  <si>
    <r>
      <t>Part BPECF</t>
    </r>
    <r>
      <rPr>
        <b/>
        <i/>
        <vertAlign val="subscript"/>
        <sz val="10"/>
        <rFont val="Arial"/>
        <family val="2"/>
      </rPr>
      <t>4</t>
    </r>
    <r>
      <rPr>
        <b/>
        <i/>
        <sz val="10"/>
        <rFont val="Arial"/>
        <family val="2"/>
      </rPr>
      <t xml:space="preserve"> - C</t>
    </r>
    <r>
      <rPr>
        <b/>
        <i/>
        <vertAlign val="subscript"/>
        <sz val="10"/>
        <rFont val="Arial"/>
        <family val="2"/>
      </rPr>
      <t>4</t>
    </r>
    <r>
      <rPr>
        <b/>
        <i/>
        <sz val="10"/>
        <rFont val="Arial"/>
        <family val="2"/>
      </rPr>
      <t>F</t>
    </r>
    <r>
      <rPr>
        <b/>
        <i/>
        <vertAlign val="subscript"/>
        <sz val="10"/>
        <rFont val="Arial"/>
        <family val="2"/>
      </rPr>
      <t>6</t>
    </r>
    <r>
      <rPr>
        <b/>
        <i/>
        <sz val="10"/>
        <rFont val="Arial"/>
        <family val="2"/>
      </rPr>
      <t xml:space="preserve"> for BCF</t>
    </r>
    <r>
      <rPr>
        <b/>
        <i/>
        <vertAlign val="subscript"/>
        <sz val="10"/>
        <rFont val="Arial"/>
        <family val="2"/>
      </rPr>
      <t>4</t>
    </r>
  </si>
  <si>
    <r>
      <t>Part BPEC</t>
    </r>
    <r>
      <rPr>
        <b/>
        <i/>
        <vertAlign val="subscript"/>
        <sz val="10"/>
        <rFont val="Arial"/>
        <family val="2"/>
      </rPr>
      <t>2</t>
    </r>
    <r>
      <rPr>
        <b/>
        <i/>
        <sz val="10"/>
        <rFont val="Arial"/>
        <family val="2"/>
      </rPr>
      <t>F</t>
    </r>
    <r>
      <rPr>
        <b/>
        <i/>
        <vertAlign val="subscript"/>
        <sz val="10"/>
        <rFont val="Arial"/>
        <family val="2"/>
      </rPr>
      <t>6</t>
    </r>
    <r>
      <rPr>
        <b/>
        <i/>
        <sz val="10"/>
        <rFont val="Arial"/>
        <family val="2"/>
      </rPr>
      <t xml:space="preserve"> - C</t>
    </r>
    <r>
      <rPr>
        <b/>
        <i/>
        <vertAlign val="subscript"/>
        <sz val="10"/>
        <rFont val="Arial"/>
        <family val="2"/>
      </rPr>
      <t>4</t>
    </r>
    <r>
      <rPr>
        <b/>
        <i/>
        <sz val="10"/>
        <rFont val="Arial"/>
        <family val="2"/>
      </rPr>
      <t>F</t>
    </r>
    <r>
      <rPr>
        <b/>
        <i/>
        <vertAlign val="subscript"/>
        <sz val="10"/>
        <rFont val="Arial"/>
        <family val="2"/>
      </rPr>
      <t>6</t>
    </r>
    <r>
      <rPr>
        <b/>
        <i/>
        <sz val="10"/>
        <rFont val="Arial"/>
        <family val="2"/>
      </rPr>
      <t xml:space="preserve"> for BC</t>
    </r>
    <r>
      <rPr>
        <b/>
        <i/>
        <vertAlign val="subscript"/>
        <sz val="10"/>
        <rFont val="Arial"/>
        <family val="2"/>
      </rPr>
      <t>2</t>
    </r>
    <r>
      <rPr>
        <b/>
        <i/>
        <sz val="10"/>
        <rFont val="Arial"/>
        <family val="2"/>
      </rPr>
      <t>F</t>
    </r>
    <r>
      <rPr>
        <b/>
        <i/>
        <vertAlign val="subscript"/>
        <sz val="10"/>
        <rFont val="Arial"/>
        <family val="2"/>
      </rPr>
      <t>6</t>
    </r>
  </si>
  <si>
    <r>
      <t>Kg of NF</t>
    </r>
    <r>
      <rPr>
        <b/>
        <vertAlign val="subscript"/>
        <sz val="10"/>
        <rFont val="Arial"/>
        <family val="2"/>
      </rPr>
      <t>3</t>
    </r>
  </si>
  <si>
    <r>
      <t>Part Ei - NF</t>
    </r>
    <r>
      <rPr>
        <b/>
        <i/>
        <vertAlign val="subscript"/>
        <sz val="10"/>
        <rFont val="Arial"/>
        <family val="2"/>
      </rPr>
      <t>3</t>
    </r>
  </si>
  <si>
    <r>
      <t>Kg of SF</t>
    </r>
    <r>
      <rPr>
        <b/>
        <vertAlign val="subscript"/>
        <sz val="10"/>
        <rFont val="Arial"/>
        <family val="2"/>
      </rPr>
      <t>6</t>
    </r>
  </si>
  <si>
    <r>
      <t>Part Ei - SF</t>
    </r>
    <r>
      <rPr>
        <b/>
        <i/>
        <vertAlign val="subscript"/>
        <sz val="10"/>
        <rFont val="Arial"/>
        <family val="2"/>
      </rPr>
      <t>6</t>
    </r>
  </si>
  <si>
    <r>
      <t>Part BPECF</t>
    </r>
    <r>
      <rPr>
        <b/>
        <i/>
        <vertAlign val="subscript"/>
        <sz val="10"/>
        <rFont val="Arial"/>
        <family val="2"/>
      </rPr>
      <t>4</t>
    </r>
    <r>
      <rPr>
        <b/>
        <i/>
        <sz val="10"/>
        <rFont val="Arial"/>
        <family val="2"/>
      </rPr>
      <t xml:space="preserve"> - C</t>
    </r>
    <r>
      <rPr>
        <b/>
        <i/>
        <vertAlign val="subscript"/>
        <sz val="10"/>
        <rFont val="Arial"/>
        <family val="2"/>
      </rPr>
      <t>3</t>
    </r>
    <r>
      <rPr>
        <b/>
        <i/>
        <sz val="10"/>
        <rFont val="Arial"/>
        <family val="2"/>
      </rPr>
      <t>F</t>
    </r>
    <r>
      <rPr>
        <b/>
        <i/>
        <vertAlign val="subscript"/>
        <sz val="10"/>
        <rFont val="Arial"/>
        <family val="2"/>
      </rPr>
      <t>8</t>
    </r>
    <r>
      <rPr>
        <b/>
        <i/>
        <sz val="10"/>
        <rFont val="Arial"/>
        <family val="2"/>
      </rPr>
      <t xml:space="preserve"> for BCF</t>
    </r>
    <r>
      <rPr>
        <b/>
        <i/>
        <vertAlign val="subscript"/>
        <sz val="10"/>
        <rFont val="Arial"/>
        <family val="2"/>
      </rPr>
      <t>4</t>
    </r>
  </si>
  <si>
    <r>
      <t>Part BPECF</t>
    </r>
    <r>
      <rPr>
        <b/>
        <i/>
        <vertAlign val="subscript"/>
        <sz val="10"/>
        <rFont val="Arial"/>
        <family val="2"/>
      </rPr>
      <t xml:space="preserve">4 </t>
    </r>
    <r>
      <rPr>
        <b/>
        <i/>
        <sz val="10"/>
        <rFont val="Arial"/>
        <family val="2"/>
      </rPr>
      <t>- C</t>
    </r>
    <r>
      <rPr>
        <b/>
        <i/>
        <vertAlign val="subscript"/>
        <sz val="10"/>
        <rFont val="Arial"/>
        <family val="2"/>
      </rPr>
      <t>4</t>
    </r>
    <r>
      <rPr>
        <b/>
        <i/>
        <sz val="10"/>
        <rFont val="Arial"/>
        <family val="2"/>
      </rPr>
      <t>F</t>
    </r>
    <r>
      <rPr>
        <b/>
        <i/>
        <vertAlign val="subscript"/>
        <sz val="10"/>
        <rFont val="Arial"/>
        <family val="2"/>
      </rPr>
      <t>8</t>
    </r>
    <r>
      <rPr>
        <b/>
        <i/>
        <sz val="10"/>
        <rFont val="Arial"/>
        <family val="2"/>
      </rPr>
      <t xml:space="preserve"> for BCF</t>
    </r>
    <r>
      <rPr>
        <b/>
        <i/>
        <vertAlign val="subscript"/>
        <sz val="10"/>
        <rFont val="Arial"/>
        <family val="2"/>
      </rPr>
      <t>4</t>
    </r>
  </si>
  <si>
    <r>
      <t>Part BPECF</t>
    </r>
    <r>
      <rPr>
        <b/>
        <i/>
        <vertAlign val="subscript"/>
        <sz val="10"/>
        <rFont val="Arial"/>
        <family val="2"/>
      </rPr>
      <t>4</t>
    </r>
    <r>
      <rPr>
        <b/>
        <i/>
        <sz val="10"/>
        <rFont val="Arial"/>
        <family val="2"/>
      </rPr>
      <t xml:space="preserve"> - C</t>
    </r>
    <r>
      <rPr>
        <b/>
        <i/>
        <vertAlign val="subscript"/>
        <sz val="10"/>
        <rFont val="Arial"/>
        <family val="2"/>
      </rPr>
      <t>4</t>
    </r>
    <r>
      <rPr>
        <b/>
        <i/>
        <sz val="10"/>
        <rFont val="Arial"/>
        <family val="2"/>
      </rPr>
      <t>F</t>
    </r>
    <r>
      <rPr>
        <b/>
        <i/>
        <vertAlign val="subscript"/>
        <sz val="10"/>
        <rFont val="Arial"/>
        <family val="2"/>
      </rPr>
      <t>8</t>
    </r>
    <r>
      <rPr>
        <b/>
        <i/>
        <sz val="10"/>
        <rFont val="Arial"/>
        <family val="2"/>
      </rPr>
      <t>O for BCF</t>
    </r>
    <r>
      <rPr>
        <b/>
        <i/>
        <vertAlign val="subscript"/>
        <sz val="10"/>
        <rFont val="Arial"/>
        <family val="2"/>
      </rPr>
      <t>4</t>
    </r>
  </si>
  <si>
    <r>
      <t>Part BPEC</t>
    </r>
    <r>
      <rPr>
        <b/>
        <i/>
        <vertAlign val="subscript"/>
        <sz val="10"/>
        <rFont val="Arial"/>
        <family val="2"/>
      </rPr>
      <t>3</t>
    </r>
    <r>
      <rPr>
        <b/>
        <i/>
        <sz val="10"/>
        <rFont val="Arial"/>
        <family val="2"/>
      </rPr>
      <t>F</t>
    </r>
    <r>
      <rPr>
        <b/>
        <i/>
        <vertAlign val="subscript"/>
        <sz val="10"/>
        <rFont val="Arial"/>
        <family val="2"/>
      </rPr>
      <t>8</t>
    </r>
    <r>
      <rPr>
        <b/>
        <i/>
        <sz val="10"/>
        <rFont val="Arial"/>
        <family val="2"/>
      </rPr>
      <t xml:space="preserve"> - C</t>
    </r>
    <r>
      <rPr>
        <b/>
        <i/>
        <vertAlign val="subscript"/>
        <sz val="10"/>
        <rFont val="Arial"/>
        <family val="2"/>
      </rPr>
      <t>4</t>
    </r>
    <r>
      <rPr>
        <b/>
        <i/>
        <sz val="10"/>
        <rFont val="Arial"/>
        <family val="2"/>
      </rPr>
      <t>F</t>
    </r>
    <r>
      <rPr>
        <b/>
        <i/>
        <vertAlign val="subscript"/>
        <sz val="10"/>
        <rFont val="Arial"/>
        <family val="2"/>
      </rPr>
      <t>8</t>
    </r>
    <r>
      <rPr>
        <b/>
        <i/>
        <sz val="10"/>
        <rFont val="Arial"/>
        <family val="2"/>
      </rPr>
      <t>O for BC</t>
    </r>
    <r>
      <rPr>
        <b/>
        <i/>
        <vertAlign val="subscript"/>
        <sz val="10"/>
        <rFont val="Arial"/>
        <family val="2"/>
      </rPr>
      <t>3</t>
    </r>
    <r>
      <rPr>
        <b/>
        <i/>
        <sz val="10"/>
        <rFont val="Arial"/>
        <family val="2"/>
      </rPr>
      <t>F</t>
    </r>
    <r>
      <rPr>
        <b/>
        <i/>
        <vertAlign val="subscript"/>
        <sz val="10"/>
        <rFont val="Arial"/>
        <family val="2"/>
      </rPr>
      <t>8</t>
    </r>
  </si>
  <si>
    <r>
      <t>Kg of C</t>
    </r>
    <r>
      <rPr>
        <b/>
        <vertAlign val="subscript"/>
        <sz val="10"/>
        <rFont val="Arial"/>
        <family val="2"/>
      </rPr>
      <t>4</t>
    </r>
    <r>
      <rPr>
        <b/>
        <sz val="10"/>
        <rFont val="Arial"/>
        <family val="2"/>
      </rPr>
      <t>F</t>
    </r>
    <r>
      <rPr>
        <b/>
        <vertAlign val="subscript"/>
        <sz val="10"/>
        <rFont val="Arial"/>
        <family val="2"/>
      </rPr>
      <t>6</t>
    </r>
  </si>
  <si>
    <t>(2)</t>
  </si>
  <si>
    <t>Etching</t>
  </si>
  <si>
    <t>CVD Cleaning</t>
  </si>
  <si>
    <t>Total</t>
  </si>
  <si>
    <r>
      <t>C</t>
    </r>
    <r>
      <rPr>
        <b/>
        <vertAlign val="subscript"/>
        <sz val="10"/>
        <rFont val="Arial"/>
        <family val="2"/>
      </rPr>
      <t>2</t>
    </r>
    <r>
      <rPr>
        <b/>
        <sz val="10"/>
        <rFont val="Arial"/>
        <family val="2"/>
      </rPr>
      <t>F</t>
    </r>
    <r>
      <rPr>
        <b/>
        <vertAlign val="subscript"/>
        <sz val="10"/>
        <rFont val="Arial"/>
        <family val="2"/>
      </rPr>
      <t>6</t>
    </r>
  </si>
  <si>
    <r>
      <t>C</t>
    </r>
    <r>
      <rPr>
        <b/>
        <vertAlign val="subscript"/>
        <sz val="10"/>
        <rFont val="Arial"/>
        <family val="2"/>
      </rPr>
      <t>3</t>
    </r>
    <r>
      <rPr>
        <b/>
        <sz val="10"/>
        <rFont val="Arial"/>
        <family val="2"/>
      </rPr>
      <t>F</t>
    </r>
    <r>
      <rPr>
        <b/>
        <vertAlign val="subscript"/>
        <sz val="10"/>
        <rFont val="Arial"/>
        <family val="2"/>
      </rPr>
      <t>8</t>
    </r>
  </si>
  <si>
    <r>
      <t>CF</t>
    </r>
    <r>
      <rPr>
        <b/>
        <vertAlign val="subscript"/>
        <sz val="10"/>
        <rFont val="Arial"/>
        <family val="2"/>
      </rPr>
      <t>4</t>
    </r>
  </si>
  <si>
    <r>
      <t>CHF</t>
    </r>
    <r>
      <rPr>
        <b/>
        <vertAlign val="subscript"/>
        <sz val="10"/>
        <rFont val="Arial"/>
        <family val="2"/>
      </rPr>
      <t>3</t>
    </r>
  </si>
  <si>
    <r>
      <t>C</t>
    </r>
    <r>
      <rPr>
        <b/>
        <vertAlign val="subscript"/>
        <sz val="10"/>
        <rFont val="Arial"/>
        <family val="2"/>
      </rPr>
      <t>4</t>
    </r>
    <r>
      <rPr>
        <b/>
        <sz val="10"/>
        <rFont val="Arial"/>
        <family val="2"/>
      </rPr>
      <t>F</t>
    </r>
    <r>
      <rPr>
        <b/>
        <vertAlign val="subscript"/>
        <sz val="10"/>
        <rFont val="Arial"/>
        <family val="2"/>
      </rPr>
      <t>8</t>
    </r>
    <r>
      <rPr>
        <b/>
        <sz val="10"/>
        <rFont val="Arial"/>
        <family val="2"/>
      </rPr>
      <t>O</t>
    </r>
  </si>
  <si>
    <r>
      <t>C</t>
    </r>
    <r>
      <rPr>
        <b/>
        <vertAlign val="subscript"/>
        <sz val="10"/>
        <rFont val="Arial"/>
        <family val="2"/>
      </rPr>
      <t>4</t>
    </r>
    <r>
      <rPr>
        <b/>
        <sz val="10"/>
        <rFont val="Arial"/>
        <family val="2"/>
      </rPr>
      <t>F</t>
    </r>
    <r>
      <rPr>
        <b/>
        <vertAlign val="subscript"/>
        <sz val="10"/>
        <rFont val="Arial"/>
        <family val="2"/>
      </rPr>
      <t>6</t>
    </r>
  </si>
  <si>
    <r>
      <t>NF</t>
    </r>
    <r>
      <rPr>
        <b/>
        <vertAlign val="subscript"/>
        <sz val="10"/>
        <rFont val="Arial"/>
        <family val="2"/>
      </rPr>
      <t>3</t>
    </r>
  </si>
  <si>
    <r>
      <t>SF</t>
    </r>
    <r>
      <rPr>
        <b/>
        <vertAlign val="subscript"/>
        <sz val="10"/>
        <rFont val="Arial"/>
        <family val="2"/>
      </rPr>
      <t>6</t>
    </r>
  </si>
  <si>
    <r>
      <t>c-C</t>
    </r>
    <r>
      <rPr>
        <b/>
        <vertAlign val="subscript"/>
        <sz val="10"/>
        <rFont val="Arial"/>
        <family val="2"/>
      </rPr>
      <t>4</t>
    </r>
    <r>
      <rPr>
        <b/>
        <sz val="10"/>
        <rFont val="Arial"/>
        <family val="2"/>
      </rPr>
      <t>F</t>
    </r>
    <r>
      <rPr>
        <b/>
        <vertAlign val="subscript"/>
        <sz val="10"/>
        <rFont val="Arial"/>
        <family val="2"/>
      </rPr>
      <t>8</t>
    </r>
  </si>
  <si>
    <t>NA</t>
  </si>
  <si>
    <t>---</t>
  </si>
  <si>
    <t>(1)</t>
  </si>
  <si>
    <t>Etch + CVD</t>
  </si>
  <si>
    <t>Both Etch and CVD Cleaning Processes</t>
  </si>
  <si>
    <r>
      <t>Part BPECF</t>
    </r>
    <r>
      <rPr>
        <b/>
        <i/>
        <vertAlign val="subscript"/>
        <sz val="10"/>
        <rFont val="Arial"/>
        <family val="2"/>
      </rPr>
      <t>4</t>
    </r>
    <r>
      <rPr>
        <b/>
        <i/>
        <sz val="10"/>
        <rFont val="Arial"/>
        <family val="2"/>
      </rPr>
      <t xml:space="preserve"> - NF</t>
    </r>
    <r>
      <rPr>
        <b/>
        <i/>
        <vertAlign val="subscript"/>
        <sz val="10"/>
        <rFont val="Arial"/>
        <family val="2"/>
      </rPr>
      <t>3</t>
    </r>
    <r>
      <rPr>
        <b/>
        <i/>
        <sz val="10"/>
        <rFont val="Arial"/>
        <family val="2"/>
      </rPr>
      <t xml:space="preserve"> for BCF</t>
    </r>
    <r>
      <rPr>
        <b/>
        <i/>
        <vertAlign val="subscript"/>
        <sz val="10"/>
        <rFont val="Arial"/>
        <family val="2"/>
      </rPr>
      <t>4</t>
    </r>
  </si>
  <si>
    <r>
      <t>r</t>
    </r>
    <r>
      <rPr>
        <b/>
        <vertAlign val="subscript"/>
        <sz val="10"/>
        <rFont val="Arial"/>
        <family val="2"/>
      </rPr>
      <t>n</t>
    </r>
    <r>
      <rPr>
        <b/>
        <vertAlign val="superscript"/>
        <sz val="10"/>
        <rFont val="Arial"/>
        <family val="2"/>
      </rPr>
      <t>2</t>
    </r>
  </si>
  <si>
    <r>
      <t>(π*r</t>
    </r>
    <r>
      <rPr>
        <b/>
        <vertAlign val="subscript"/>
        <sz val="10"/>
        <rFont val="Arial"/>
        <family val="2"/>
      </rPr>
      <t>n</t>
    </r>
    <r>
      <rPr>
        <b/>
        <vertAlign val="superscript"/>
        <sz val="10"/>
        <rFont val="Arial"/>
        <family val="2"/>
      </rPr>
      <t>2</t>
    </r>
    <r>
      <rPr>
        <b/>
        <sz val="10"/>
        <rFont val="Arial"/>
        <family val="2"/>
      </rPr>
      <t>)/100</t>
    </r>
  </si>
  <si>
    <t>(a)</t>
  </si>
  <si>
    <t>Step 1</t>
  </si>
  <si>
    <t>Step 2</t>
  </si>
  <si>
    <t>Step 3</t>
  </si>
  <si>
    <t>Step 4</t>
  </si>
  <si>
    <t>Notes:</t>
  </si>
  <si>
    <r>
      <t>Emissions Per Sq Cm 
(Kg CO</t>
    </r>
    <r>
      <rPr>
        <b/>
        <vertAlign val="subscript"/>
        <sz val="12"/>
        <rFont val="Arial"/>
        <family val="2"/>
      </rPr>
      <t>2</t>
    </r>
    <r>
      <rPr>
        <b/>
        <sz val="12"/>
        <rFont val="Arial"/>
        <family val="2"/>
      </rPr>
      <t>e/Sq Cm)</t>
    </r>
  </si>
  <si>
    <t>Welcome!</t>
  </si>
  <si>
    <t>Manufacturer</t>
  </si>
  <si>
    <t>RD</t>
  </si>
  <si>
    <t>RD &amp; Mfg</t>
  </si>
  <si>
    <t>University</t>
  </si>
  <si>
    <t>Contact Information</t>
  </si>
  <si>
    <t>Greenhouse Gas Usage Information Worksheet</t>
  </si>
  <si>
    <t>CVD Chamber Cleaning Process</t>
  </si>
  <si>
    <r>
      <t>C</t>
    </r>
    <r>
      <rPr>
        <b/>
        <vertAlign val="subscript"/>
        <sz val="10"/>
        <color indexed="18"/>
        <rFont val="Arial"/>
        <family val="2"/>
      </rPr>
      <t>2</t>
    </r>
    <r>
      <rPr>
        <b/>
        <sz val="10"/>
        <color indexed="18"/>
        <rFont val="Arial"/>
        <family val="2"/>
      </rPr>
      <t>F</t>
    </r>
    <r>
      <rPr>
        <b/>
        <vertAlign val="subscript"/>
        <sz val="10"/>
        <color indexed="18"/>
        <rFont val="Arial"/>
        <family val="2"/>
      </rPr>
      <t>6</t>
    </r>
  </si>
  <si>
    <r>
      <t>C</t>
    </r>
    <r>
      <rPr>
        <b/>
        <vertAlign val="subscript"/>
        <sz val="10"/>
        <color indexed="18"/>
        <rFont val="Arial"/>
        <family val="2"/>
      </rPr>
      <t>3</t>
    </r>
    <r>
      <rPr>
        <b/>
        <sz val="10"/>
        <color indexed="18"/>
        <rFont val="Arial"/>
        <family val="2"/>
      </rPr>
      <t>F</t>
    </r>
    <r>
      <rPr>
        <b/>
        <vertAlign val="subscript"/>
        <sz val="10"/>
        <color indexed="18"/>
        <rFont val="Arial"/>
        <family val="2"/>
      </rPr>
      <t>8</t>
    </r>
  </si>
  <si>
    <r>
      <t>CF</t>
    </r>
    <r>
      <rPr>
        <b/>
        <vertAlign val="subscript"/>
        <sz val="10"/>
        <color indexed="18"/>
        <rFont val="Arial"/>
        <family val="2"/>
      </rPr>
      <t>4</t>
    </r>
  </si>
  <si>
    <r>
      <t>CHF</t>
    </r>
    <r>
      <rPr>
        <b/>
        <vertAlign val="subscript"/>
        <sz val="10"/>
        <color indexed="18"/>
        <rFont val="Arial"/>
        <family val="2"/>
      </rPr>
      <t>3</t>
    </r>
  </si>
  <si>
    <r>
      <t>c-C</t>
    </r>
    <r>
      <rPr>
        <b/>
        <vertAlign val="subscript"/>
        <sz val="10"/>
        <color indexed="18"/>
        <rFont val="Arial"/>
        <family val="2"/>
      </rPr>
      <t>4</t>
    </r>
    <r>
      <rPr>
        <b/>
        <sz val="10"/>
        <color indexed="18"/>
        <rFont val="Arial"/>
        <family val="2"/>
      </rPr>
      <t>F</t>
    </r>
    <r>
      <rPr>
        <b/>
        <vertAlign val="subscript"/>
        <sz val="10"/>
        <color indexed="18"/>
        <rFont val="Arial"/>
        <family val="2"/>
      </rPr>
      <t>8</t>
    </r>
  </si>
  <si>
    <r>
      <t>C</t>
    </r>
    <r>
      <rPr>
        <b/>
        <vertAlign val="subscript"/>
        <sz val="10"/>
        <color indexed="18"/>
        <rFont val="Arial"/>
        <family val="2"/>
      </rPr>
      <t>4</t>
    </r>
    <r>
      <rPr>
        <b/>
        <sz val="10"/>
        <color indexed="18"/>
        <rFont val="Arial"/>
        <family val="2"/>
      </rPr>
      <t>F</t>
    </r>
    <r>
      <rPr>
        <b/>
        <vertAlign val="subscript"/>
        <sz val="10"/>
        <color indexed="18"/>
        <rFont val="Arial"/>
        <family val="2"/>
      </rPr>
      <t>8</t>
    </r>
    <r>
      <rPr>
        <b/>
        <sz val="10"/>
        <color indexed="18"/>
        <rFont val="Arial"/>
        <family val="2"/>
      </rPr>
      <t>O</t>
    </r>
  </si>
  <si>
    <r>
      <t>C</t>
    </r>
    <r>
      <rPr>
        <b/>
        <vertAlign val="subscript"/>
        <sz val="10"/>
        <color indexed="18"/>
        <rFont val="Arial"/>
        <family val="2"/>
      </rPr>
      <t>4</t>
    </r>
    <r>
      <rPr>
        <b/>
        <sz val="10"/>
        <color indexed="18"/>
        <rFont val="Arial"/>
        <family val="2"/>
      </rPr>
      <t>F</t>
    </r>
    <r>
      <rPr>
        <b/>
        <vertAlign val="subscript"/>
        <sz val="10"/>
        <color indexed="18"/>
        <rFont val="Arial"/>
        <family val="2"/>
      </rPr>
      <t>6</t>
    </r>
  </si>
  <si>
    <r>
      <t>NF</t>
    </r>
    <r>
      <rPr>
        <b/>
        <vertAlign val="subscript"/>
        <sz val="10"/>
        <color indexed="18"/>
        <rFont val="Arial"/>
        <family val="2"/>
      </rPr>
      <t>3</t>
    </r>
  </si>
  <si>
    <r>
      <t>SF</t>
    </r>
    <r>
      <rPr>
        <b/>
        <vertAlign val="subscript"/>
        <sz val="10"/>
        <color indexed="18"/>
        <rFont val="Arial"/>
        <family val="2"/>
      </rPr>
      <t>6</t>
    </r>
  </si>
  <si>
    <t>Wafer Information Worksheet</t>
  </si>
  <si>
    <t>Other Size 2 (mm)</t>
  </si>
  <si>
    <t>Number of Other Size 2 Wafer Processed</t>
  </si>
  <si>
    <t>Other Size 1 (mm)</t>
  </si>
  <si>
    <t>Number of Other Size 1 Wafer Processed</t>
  </si>
  <si>
    <t>Other Size 3 (mm)</t>
  </si>
  <si>
    <t>Number of Other Size 3 Wafer Processed</t>
  </si>
  <si>
    <t>Other Size 4 (mm)</t>
  </si>
  <si>
    <t>Number of Other Size 4 Wafer Processed</t>
  </si>
  <si>
    <t>Other Size 5 (mm)</t>
  </si>
  <si>
    <t>Number of Other Size 5 Wafer Processed</t>
  </si>
  <si>
    <t>Other Size 6 (mm)</t>
  </si>
  <si>
    <t>Number of Other Size 6 Wafer Processed</t>
  </si>
  <si>
    <t>Other Size 7 (mm)</t>
  </si>
  <si>
    <t>Number of Other Size 7 Wafer Processed</t>
  </si>
  <si>
    <t>Other Size 8 (mm)</t>
  </si>
  <si>
    <t>Number of Other Size 8 Wafer Processed</t>
  </si>
  <si>
    <t>Other Size 9 (mm)</t>
  </si>
  <si>
    <t>Number of Other Size 9 Wafer Processed</t>
  </si>
  <si>
    <t>Other Size 10 (mm)</t>
  </si>
  <si>
    <t>Number of Other Size 10 Wafer Processed</t>
  </si>
  <si>
    <t>CVD Chamber Cleaning</t>
  </si>
  <si>
    <t>Abatement Technology</t>
  </si>
  <si>
    <t>Both</t>
  </si>
  <si>
    <t>Point of Use Fuel Burner Scrubber</t>
  </si>
  <si>
    <t>Point of Use Catalytic Scrubber</t>
  </si>
  <si>
    <t>Point of Use Electrically Heated Scrubber</t>
  </si>
  <si>
    <t>Point of Use Atmospheric Plasma</t>
  </si>
  <si>
    <t>Point of Use Pre-pump Plasma</t>
  </si>
  <si>
    <t>Centralized Atmospheric Plasma</t>
  </si>
  <si>
    <t>End of Pipe Abatement System</t>
  </si>
  <si>
    <t>1-Ui,p in Etching Process</t>
  </si>
  <si>
    <t>1-Ui,p  in CVD Cleaning Process</t>
  </si>
  <si>
    <r>
      <t>B</t>
    </r>
    <r>
      <rPr>
        <i/>
        <vertAlign val="subscript"/>
        <sz val="10"/>
        <rFont val="Arial"/>
        <family val="2"/>
      </rPr>
      <t>CF4</t>
    </r>
    <r>
      <rPr>
        <i/>
        <sz val="10"/>
        <rFont val="Arial"/>
        <family val="2"/>
      </rPr>
      <t xml:space="preserve"> in Etching Process</t>
    </r>
  </si>
  <si>
    <r>
      <t>B</t>
    </r>
    <r>
      <rPr>
        <i/>
        <vertAlign val="subscript"/>
        <sz val="10"/>
        <rFont val="Arial"/>
        <family val="2"/>
      </rPr>
      <t>C2F6</t>
    </r>
    <r>
      <rPr>
        <i/>
        <sz val="10"/>
        <rFont val="Arial"/>
        <family val="2"/>
      </rPr>
      <t xml:space="preserve"> in Etching Process</t>
    </r>
  </si>
  <si>
    <r>
      <t>B</t>
    </r>
    <r>
      <rPr>
        <i/>
        <vertAlign val="subscript"/>
        <sz val="10"/>
        <rFont val="Arial"/>
        <family val="2"/>
      </rPr>
      <t>CF4</t>
    </r>
    <r>
      <rPr>
        <i/>
        <sz val="10"/>
        <rFont val="Arial"/>
        <family val="2"/>
      </rPr>
      <t xml:space="preserve"> in CVD Cleaning Process</t>
    </r>
  </si>
  <si>
    <r>
      <t>B</t>
    </r>
    <r>
      <rPr>
        <i/>
        <vertAlign val="subscript"/>
        <sz val="10"/>
        <rFont val="Arial"/>
        <family val="2"/>
      </rPr>
      <t>C2F6</t>
    </r>
    <r>
      <rPr>
        <i/>
        <sz val="10"/>
        <rFont val="Arial"/>
        <family val="2"/>
      </rPr>
      <t xml:space="preserve"> in CVD Cleaning Process</t>
    </r>
  </si>
  <si>
    <r>
      <t>B</t>
    </r>
    <r>
      <rPr>
        <i/>
        <vertAlign val="subscript"/>
        <sz val="10"/>
        <rFont val="Arial"/>
        <family val="2"/>
      </rPr>
      <t>C3F8</t>
    </r>
    <r>
      <rPr>
        <i/>
        <sz val="10"/>
        <rFont val="Arial"/>
        <family val="2"/>
      </rPr>
      <t xml:space="preserve"> in CVD Cleaning Process</t>
    </r>
  </si>
  <si>
    <r>
      <t>C</t>
    </r>
    <r>
      <rPr>
        <b/>
        <vertAlign val="subscript"/>
        <sz val="10"/>
        <color indexed="18"/>
        <rFont val="Arial"/>
        <family val="2"/>
      </rPr>
      <t>2</t>
    </r>
    <r>
      <rPr>
        <b/>
        <sz val="10"/>
        <color indexed="18"/>
        <rFont val="Arial"/>
        <family val="2"/>
      </rPr>
      <t>F</t>
    </r>
    <r>
      <rPr>
        <b/>
        <vertAlign val="subscript"/>
        <sz val="10"/>
        <color indexed="18"/>
        <rFont val="Arial"/>
        <family val="2"/>
      </rPr>
      <t xml:space="preserve">6
</t>
    </r>
    <r>
      <rPr>
        <b/>
        <sz val="10"/>
        <color indexed="18"/>
        <rFont val="Arial"/>
        <family val="2"/>
      </rPr>
      <t>(Kg)</t>
    </r>
  </si>
  <si>
    <r>
      <t>C</t>
    </r>
    <r>
      <rPr>
        <b/>
        <vertAlign val="subscript"/>
        <sz val="10"/>
        <color indexed="18"/>
        <rFont val="Arial"/>
        <family val="2"/>
      </rPr>
      <t>3</t>
    </r>
    <r>
      <rPr>
        <b/>
        <sz val="10"/>
        <color indexed="18"/>
        <rFont val="Arial"/>
        <family val="2"/>
      </rPr>
      <t>F</t>
    </r>
    <r>
      <rPr>
        <b/>
        <vertAlign val="subscript"/>
        <sz val="10"/>
        <color indexed="18"/>
        <rFont val="Arial"/>
        <family val="2"/>
      </rPr>
      <t xml:space="preserve">8
</t>
    </r>
    <r>
      <rPr>
        <b/>
        <sz val="10"/>
        <color indexed="18"/>
        <rFont val="Arial"/>
        <family val="2"/>
      </rPr>
      <t>(Kg)</t>
    </r>
  </si>
  <si>
    <r>
      <t>CF</t>
    </r>
    <r>
      <rPr>
        <b/>
        <vertAlign val="subscript"/>
        <sz val="10"/>
        <color indexed="18"/>
        <rFont val="Arial"/>
        <family val="2"/>
      </rPr>
      <t xml:space="preserve">4
</t>
    </r>
    <r>
      <rPr>
        <b/>
        <sz val="10"/>
        <color indexed="18"/>
        <rFont val="Arial"/>
        <family val="2"/>
      </rPr>
      <t>(Kg)</t>
    </r>
  </si>
  <si>
    <r>
      <t>CHF</t>
    </r>
    <r>
      <rPr>
        <b/>
        <vertAlign val="subscript"/>
        <sz val="10"/>
        <color indexed="18"/>
        <rFont val="Arial"/>
        <family val="2"/>
      </rPr>
      <t xml:space="preserve">3
</t>
    </r>
    <r>
      <rPr>
        <b/>
        <sz val="10"/>
        <color indexed="18"/>
        <rFont val="Arial"/>
        <family val="2"/>
      </rPr>
      <t>(Kg)</t>
    </r>
  </si>
  <si>
    <r>
      <t>c-C</t>
    </r>
    <r>
      <rPr>
        <b/>
        <vertAlign val="subscript"/>
        <sz val="10"/>
        <color indexed="18"/>
        <rFont val="Arial"/>
        <family val="2"/>
      </rPr>
      <t>4</t>
    </r>
    <r>
      <rPr>
        <b/>
        <sz val="10"/>
        <color indexed="18"/>
        <rFont val="Arial"/>
        <family val="2"/>
      </rPr>
      <t>F</t>
    </r>
    <r>
      <rPr>
        <b/>
        <vertAlign val="subscript"/>
        <sz val="10"/>
        <color indexed="18"/>
        <rFont val="Arial"/>
        <family val="2"/>
      </rPr>
      <t xml:space="preserve">8
</t>
    </r>
    <r>
      <rPr>
        <b/>
        <sz val="10"/>
        <color indexed="18"/>
        <rFont val="Arial"/>
        <family val="2"/>
      </rPr>
      <t>(Kg)</t>
    </r>
  </si>
  <si>
    <r>
      <t>C</t>
    </r>
    <r>
      <rPr>
        <b/>
        <vertAlign val="subscript"/>
        <sz val="10"/>
        <color indexed="18"/>
        <rFont val="Arial"/>
        <family val="2"/>
      </rPr>
      <t>4</t>
    </r>
    <r>
      <rPr>
        <b/>
        <sz val="10"/>
        <color indexed="18"/>
        <rFont val="Arial"/>
        <family val="2"/>
      </rPr>
      <t>F</t>
    </r>
    <r>
      <rPr>
        <b/>
        <vertAlign val="subscript"/>
        <sz val="10"/>
        <color indexed="18"/>
        <rFont val="Arial"/>
        <family val="2"/>
      </rPr>
      <t>8</t>
    </r>
    <r>
      <rPr>
        <b/>
        <sz val="10"/>
        <color indexed="18"/>
        <rFont val="Arial"/>
        <family val="2"/>
      </rPr>
      <t>O
(Kg)</t>
    </r>
  </si>
  <si>
    <r>
      <t>C</t>
    </r>
    <r>
      <rPr>
        <b/>
        <vertAlign val="subscript"/>
        <sz val="10"/>
        <color indexed="18"/>
        <rFont val="Arial"/>
        <family val="2"/>
      </rPr>
      <t>4</t>
    </r>
    <r>
      <rPr>
        <b/>
        <sz val="10"/>
        <color indexed="18"/>
        <rFont val="Arial"/>
        <family val="2"/>
      </rPr>
      <t>F</t>
    </r>
    <r>
      <rPr>
        <b/>
        <vertAlign val="subscript"/>
        <sz val="10"/>
        <color indexed="18"/>
        <rFont val="Arial"/>
        <family val="2"/>
      </rPr>
      <t xml:space="preserve">6
</t>
    </r>
    <r>
      <rPr>
        <b/>
        <sz val="10"/>
        <color indexed="18"/>
        <rFont val="Arial"/>
        <family val="2"/>
      </rPr>
      <t>(Kg)</t>
    </r>
  </si>
  <si>
    <r>
      <t>NF</t>
    </r>
    <r>
      <rPr>
        <b/>
        <vertAlign val="subscript"/>
        <sz val="10"/>
        <color indexed="18"/>
        <rFont val="Arial"/>
        <family val="2"/>
      </rPr>
      <t xml:space="preserve">3
</t>
    </r>
    <r>
      <rPr>
        <b/>
        <sz val="10"/>
        <color indexed="18"/>
        <rFont val="Arial"/>
        <family val="2"/>
      </rPr>
      <t>(Kg)</t>
    </r>
  </si>
  <si>
    <r>
      <t>SF</t>
    </r>
    <r>
      <rPr>
        <b/>
        <vertAlign val="subscript"/>
        <sz val="10"/>
        <color indexed="18"/>
        <rFont val="Arial"/>
        <family val="2"/>
      </rPr>
      <t xml:space="preserve">6
</t>
    </r>
    <r>
      <rPr>
        <b/>
        <sz val="10"/>
        <color indexed="18"/>
        <rFont val="Arial"/>
        <family val="2"/>
      </rPr>
      <t>(Kg)</t>
    </r>
  </si>
  <si>
    <t>V.</t>
  </si>
  <si>
    <t>http://www.arb.ca.gov/regact/2009/semi2009/semi2009.htm</t>
  </si>
  <si>
    <t xml:space="preserve">For more information on emissions reduction strategies, please refer to the semiconductor Initial Statement of Reasons staff report below: </t>
  </si>
  <si>
    <r>
      <t>Tier 2b Default Values from Table 6.3 and Table 6.6 of 2006</t>
    </r>
    <r>
      <rPr>
        <b/>
        <sz val="10"/>
        <rFont val="Arial"/>
        <family val="2"/>
      </rPr>
      <t> </t>
    </r>
    <r>
      <rPr>
        <b/>
        <sz val="10"/>
        <rFont val="Arial"/>
        <family val="2"/>
      </rPr>
      <t>IPCC Guidelines for National Greenhouse Gas Inventories</t>
    </r>
  </si>
  <si>
    <t>Introduction</t>
  </si>
  <si>
    <t>Getting Started</t>
  </si>
  <si>
    <t>Emissions Estimate Calculator for Semiconductor Operations</t>
  </si>
  <si>
    <t>Operation Type</t>
  </si>
  <si>
    <r>
      <t>Emissions in Kilograms and MMT CO</t>
    </r>
    <r>
      <rPr>
        <vertAlign val="subscript"/>
        <sz val="10"/>
        <color indexed="9"/>
        <rFont val="Arial"/>
        <family val="2"/>
      </rPr>
      <t>2</t>
    </r>
    <r>
      <rPr>
        <sz val="10"/>
        <color indexed="9"/>
        <rFont val="Arial"/>
        <family val="2"/>
      </rPr>
      <t>e</t>
    </r>
  </si>
  <si>
    <t>Information Needed</t>
  </si>
  <si>
    <t>I.  Wafer Info</t>
  </si>
  <si>
    <r>
      <t>Emissions</t>
    </r>
    <r>
      <rPr>
        <b/>
        <sz val="12"/>
        <rFont val="Arial"/>
        <family val="2"/>
      </rPr>
      <t xml:space="preserve">
(MMT CO</t>
    </r>
    <r>
      <rPr>
        <b/>
        <vertAlign val="subscript"/>
        <sz val="12"/>
        <rFont val="Arial"/>
        <family val="2"/>
      </rPr>
      <t>2</t>
    </r>
    <r>
      <rPr>
        <b/>
        <sz val="12"/>
        <rFont val="Arial"/>
        <family val="2"/>
      </rPr>
      <t>e)</t>
    </r>
  </si>
  <si>
    <t>Wafer Size and Number of Wafers Processed for a Given Wafer Size</t>
  </si>
  <si>
    <t>III. Abatement Info</t>
  </si>
  <si>
    <t>Wafers Processed
(Sq Cm)</t>
  </si>
  <si>
    <t>Wafer Size in Millimeters = Diameter of Wafer</t>
  </si>
  <si>
    <r>
      <t>Use Tier 2 defaults emission factors for GHG emissions in Table 6.3 and Tier 2b default efficiency parameters in Table 6.6 of the 2006 IPCC Guidelines for National Greenhouse Gas Inventories report. Use Remote NF</t>
    </r>
    <r>
      <rPr>
        <vertAlign val="subscript"/>
        <sz val="10"/>
        <rFont val="Arial"/>
        <family val="2"/>
      </rPr>
      <t>3</t>
    </r>
    <r>
      <rPr>
        <sz val="10"/>
        <rFont val="Arial"/>
        <family val="2"/>
      </rPr>
      <t xml:space="preserve"> defaults, if applicable.</t>
    </r>
  </si>
  <si>
    <t xml:space="preserve">GHG </t>
  </si>
  <si>
    <t>For a list of local district contact information, please go to:</t>
  </si>
  <si>
    <r>
      <t>Abate C</t>
    </r>
    <r>
      <rPr>
        <b/>
        <vertAlign val="subscript"/>
        <sz val="10"/>
        <color indexed="18"/>
        <rFont val="Arial"/>
        <family val="2"/>
      </rPr>
      <t>2</t>
    </r>
    <r>
      <rPr>
        <b/>
        <sz val="10"/>
        <color indexed="18"/>
        <rFont val="Arial"/>
        <family val="2"/>
      </rPr>
      <t>F</t>
    </r>
    <r>
      <rPr>
        <b/>
        <vertAlign val="subscript"/>
        <sz val="10"/>
        <color indexed="18"/>
        <rFont val="Arial"/>
        <family val="2"/>
      </rPr>
      <t>6</t>
    </r>
  </si>
  <si>
    <r>
      <t>Abate C</t>
    </r>
    <r>
      <rPr>
        <b/>
        <vertAlign val="subscript"/>
        <sz val="10"/>
        <color indexed="18"/>
        <rFont val="Arial"/>
        <family val="2"/>
      </rPr>
      <t>3</t>
    </r>
    <r>
      <rPr>
        <b/>
        <sz val="10"/>
        <color indexed="18"/>
        <rFont val="Arial"/>
        <family val="2"/>
      </rPr>
      <t>F</t>
    </r>
    <r>
      <rPr>
        <b/>
        <vertAlign val="subscript"/>
        <sz val="10"/>
        <color indexed="18"/>
        <rFont val="Arial"/>
        <family val="2"/>
      </rPr>
      <t>8</t>
    </r>
  </si>
  <si>
    <r>
      <t>Abate CF</t>
    </r>
    <r>
      <rPr>
        <b/>
        <vertAlign val="subscript"/>
        <sz val="10"/>
        <color indexed="18"/>
        <rFont val="Arial"/>
        <family val="2"/>
      </rPr>
      <t>4</t>
    </r>
  </si>
  <si>
    <r>
      <t>Abate CHF</t>
    </r>
    <r>
      <rPr>
        <b/>
        <vertAlign val="subscript"/>
        <sz val="10"/>
        <color indexed="18"/>
        <rFont val="Arial"/>
        <family val="2"/>
      </rPr>
      <t>3</t>
    </r>
  </si>
  <si>
    <r>
      <t>Abate C</t>
    </r>
    <r>
      <rPr>
        <b/>
        <vertAlign val="subscript"/>
        <sz val="10"/>
        <color indexed="18"/>
        <rFont val="Arial"/>
        <family val="2"/>
      </rPr>
      <t>4</t>
    </r>
    <r>
      <rPr>
        <b/>
        <sz val="10"/>
        <color indexed="18"/>
        <rFont val="Arial"/>
        <family val="2"/>
      </rPr>
      <t>F</t>
    </r>
    <r>
      <rPr>
        <b/>
        <vertAlign val="subscript"/>
        <sz val="10"/>
        <color indexed="18"/>
        <rFont val="Arial"/>
        <family val="2"/>
      </rPr>
      <t>8</t>
    </r>
    <r>
      <rPr>
        <b/>
        <sz val="10"/>
        <color indexed="18"/>
        <rFont val="Arial"/>
        <family val="2"/>
      </rPr>
      <t>O</t>
    </r>
  </si>
  <si>
    <r>
      <t>Abate C</t>
    </r>
    <r>
      <rPr>
        <b/>
        <vertAlign val="subscript"/>
        <sz val="10"/>
        <color indexed="18"/>
        <rFont val="Arial"/>
        <family val="2"/>
      </rPr>
      <t>4</t>
    </r>
    <r>
      <rPr>
        <b/>
        <sz val="10"/>
        <color indexed="18"/>
        <rFont val="Arial"/>
        <family val="2"/>
      </rPr>
      <t>F</t>
    </r>
    <r>
      <rPr>
        <b/>
        <vertAlign val="subscript"/>
        <sz val="10"/>
        <color indexed="18"/>
        <rFont val="Arial"/>
        <family val="2"/>
      </rPr>
      <t>6</t>
    </r>
  </si>
  <si>
    <r>
      <t>Abate NF</t>
    </r>
    <r>
      <rPr>
        <b/>
        <vertAlign val="subscript"/>
        <sz val="10"/>
        <color indexed="18"/>
        <rFont val="Arial"/>
        <family val="2"/>
      </rPr>
      <t>3</t>
    </r>
  </si>
  <si>
    <r>
      <t>Abate SF</t>
    </r>
    <r>
      <rPr>
        <b/>
        <vertAlign val="subscript"/>
        <sz val="10"/>
        <color indexed="18"/>
        <rFont val="Arial"/>
        <family val="2"/>
      </rPr>
      <t>6</t>
    </r>
  </si>
  <si>
    <t>Emissions Reduction Strategies Information Worksheet</t>
  </si>
  <si>
    <t>Contact Person Name</t>
  </si>
  <si>
    <t>E-mail Address</t>
  </si>
  <si>
    <t>GHG Emissions in Kilograms Information</t>
  </si>
  <si>
    <t>GHG Emissions in Kilograms</t>
  </si>
  <si>
    <r>
      <t>GHG Emissions in MMT CO</t>
    </r>
    <r>
      <rPr>
        <b/>
        <vertAlign val="subscript"/>
        <sz val="12"/>
        <color indexed="48"/>
        <rFont val="Arial"/>
        <family val="2"/>
      </rPr>
      <t>2</t>
    </r>
    <r>
      <rPr>
        <b/>
        <sz val="12"/>
        <color indexed="48"/>
        <rFont val="Arial"/>
        <family val="2"/>
      </rPr>
      <t xml:space="preserve">e </t>
    </r>
  </si>
  <si>
    <t>Address</t>
  </si>
  <si>
    <t>City</t>
  </si>
  <si>
    <t>State</t>
  </si>
  <si>
    <t>Zip Code</t>
  </si>
  <si>
    <r>
      <t>NF</t>
    </r>
    <r>
      <rPr>
        <b/>
        <vertAlign val="subscript"/>
        <sz val="10"/>
        <color indexed="48"/>
        <rFont val="Arial"/>
        <family val="2"/>
      </rPr>
      <t>3</t>
    </r>
    <r>
      <rPr>
        <b/>
        <sz val="10"/>
        <color indexed="48"/>
        <rFont val="Arial"/>
        <family val="2"/>
      </rPr>
      <t xml:space="preserve"> Remote Plasma</t>
    </r>
  </si>
  <si>
    <r>
      <t xml:space="preserve">For more information on reduction strategies, formulas used to calculate wafer areas and estimated emissions, or where to find more help, please go to the </t>
    </r>
    <r>
      <rPr>
        <i/>
        <sz val="12"/>
        <rFont val="Arial"/>
        <family val="2"/>
      </rPr>
      <t xml:space="preserve">InfoFormula </t>
    </r>
    <r>
      <rPr>
        <sz val="12"/>
        <rFont val="Arial"/>
        <family val="2"/>
      </rPr>
      <t>tab.</t>
    </r>
  </si>
  <si>
    <t>Facility Profile</t>
  </si>
  <si>
    <t>Facility Address</t>
  </si>
  <si>
    <t>Heat Transfer Fluid Information Worksheet</t>
  </si>
  <si>
    <t>Brand Name of HTF 1</t>
  </si>
  <si>
    <t>Brand Name of HTF 2</t>
  </si>
  <si>
    <t>Brand Name of HTF 3</t>
  </si>
  <si>
    <t xml:space="preserve">HTF Purchase </t>
  </si>
  <si>
    <t xml:space="preserve">HTF Usage </t>
  </si>
  <si>
    <t>Additional HTF Information</t>
  </si>
  <si>
    <t>New System</t>
  </si>
  <si>
    <t xml:space="preserve">Both </t>
  </si>
  <si>
    <t>System</t>
  </si>
  <si>
    <r>
      <t>Abate COF</t>
    </r>
    <r>
      <rPr>
        <b/>
        <vertAlign val="subscript"/>
        <sz val="10"/>
        <color indexed="18"/>
        <rFont val="Arial"/>
        <family val="2"/>
      </rPr>
      <t>2</t>
    </r>
  </si>
  <si>
    <r>
      <t>Abate CH</t>
    </r>
    <r>
      <rPr>
        <b/>
        <vertAlign val="subscript"/>
        <sz val="10"/>
        <color indexed="18"/>
        <rFont val="Arial"/>
        <family val="2"/>
      </rPr>
      <t>2</t>
    </r>
    <r>
      <rPr>
        <b/>
        <sz val="10"/>
        <color indexed="18"/>
        <rFont val="Arial"/>
        <family val="2"/>
      </rPr>
      <t>F</t>
    </r>
    <r>
      <rPr>
        <b/>
        <vertAlign val="subscript"/>
        <sz val="10"/>
        <color indexed="18"/>
        <rFont val="Arial"/>
        <family val="2"/>
      </rPr>
      <t>2</t>
    </r>
  </si>
  <si>
    <r>
      <t>Abate C</t>
    </r>
    <r>
      <rPr>
        <b/>
        <vertAlign val="subscript"/>
        <sz val="10"/>
        <color indexed="18"/>
        <rFont val="Arial"/>
        <family val="2"/>
      </rPr>
      <t>5</t>
    </r>
    <r>
      <rPr>
        <b/>
        <sz val="10"/>
        <color indexed="18"/>
        <rFont val="Arial"/>
        <family val="2"/>
      </rPr>
      <t>F</t>
    </r>
    <r>
      <rPr>
        <b/>
        <vertAlign val="subscript"/>
        <sz val="10"/>
        <color indexed="18"/>
        <rFont val="Arial"/>
        <family val="2"/>
      </rPr>
      <t>8</t>
    </r>
  </si>
  <si>
    <r>
      <t>GHG emissions in MMT CO</t>
    </r>
    <r>
      <rPr>
        <vertAlign val="subscript"/>
        <sz val="10"/>
        <color indexed="8"/>
        <rFont val="Arial"/>
        <family val="2"/>
      </rPr>
      <t>2</t>
    </r>
    <r>
      <rPr>
        <sz val="10"/>
        <color indexed="8"/>
        <rFont val="Arial"/>
        <family val="2"/>
      </rPr>
      <t>e do not include emissions from C</t>
    </r>
    <r>
      <rPr>
        <vertAlign val="subscript"/>
        <sz val="10"/>
        <color indexed="8"/>
        <rFont val="Arial"/>
        <family val="2"/>
      </rPr>
      <t>4</t>
    </r>
    <r>
      <rPr>
        <sz val="10"/>
        <color indexed="8"/>
        <rFont val="Arial"/>
        <family val="2"/>
      </rPr>
      <t>F</t>
    </r>
    <r>
      <rPr>
        <vertAlign val="subscript"/>
        <sz val="10"/>
        <color indexed="8"/>
        <rFont val="Arial"/>
        <family val="2"/>
      </rPr>
      <t>8</t>
    </r>
    <r>
      <rPr>
        <sz val="10"/>
        <color indexed="8"/>
        <rFont val="Arial"/>
        <family val="2"/>
      </rPr>
      <t>O, C</t>
    </r>
    <r>
      <rPr>
        <vertAlign val="subscript"/>
        <sz val="10"/>
        <color indexed="8"/>
        <rFont val="Arial"/>
        <family val="2"/>
      </rPr>
      <t>4</t>
    </r>
    <r>
      <rPr>
        <sz val="10"/>
        <color indexed="8"/>
        <rFont val="Arial"/>
        <family val="2"/>
      </rPr>
      <t>F</t>
    </r>
    <r>
      <rPr>
        <vertAlign val="subscript"/>
        <sz val="10"/>
        <color indexed="8"/>
        <rFont val="Arial"/>
        <family val="2"/>
      </rPr>
      <t>6</t>
    </r>
    <r>
      <rPr>
        <sz val="10"/>
        <color indexed="8"/>
        <rFont val="Arial"/>
        <family val="2"/>
      </rPr>
      <t>, C</t>
    </r>
    <r>
      <rPr>
        <vertAlign val="subscript"/>
        <sz val="10"/>
        <color indexed="8"/>
        <rFont val="Arial"/>
        <family val="2"/>
      </rPr>
      <t>5</t>
    </r>
    <r>
      <rPr>
        <sz val="10"/>
        <color indexed="8"/>
        <rFont val="Arial"/>
        <family val="2"/>
      </rPr>
      <t>F</t>
    </r>
    <r>
      <rPr>
        <vertAlign val="subscript"/>
        <sz val="10"/>
        <color indexed="8"/>
        <rFont val="Arial"/>
        <family val="2"/>
      </rPr>
      <t>8</t>
    </r>
    <r>
      <rPr>
        <sz val="10"/>
        <color indexed="8"/>
        <rFont val="Arial"/>
        <family val="2"/>
      </rPr>
      <t>, and COF</t>
    </r>
    <r>
      <rPr>
        <vertAlign val="subscript"/>
        <sz val="10"/>
        <color indexed="8"/>
        <rFont val="Arial"/>
        <family val="2"/>
      </rPr>
      <t>2</t>
    </r>
    <r>
      <rPr>
        <sz val="10"/>
        <color indexed="8"/>
        <rFont val="Arial"/>
        <family val="2"/>
      </rPr>
      <t xml:space="preserve"> because no IPCC second assessment global warming potential values are available.</t>
    </r>
  </si>
  <si>
    <r>
      <t>GHG emissions in MMT CO</t>
    </r>
    <r>
      <rPr>
        <vertAlign val="subscript"/>
        <sz val="10"/>
        <rFont val="Arial"/>
        <family val="2"/>
      </rPr>
      <t>2</t>
    </r>
    <r>
      <rPr>
        <sz val="10"/>
        <rFont val="Arial"/>
        <family val="2"/>
      </rPr>
      <t>e do not include emissions from C</t>
    </r>
    <r>
      <rPr>
        <vertAlign val="subscript"/>
        <sz val="10"/>
        <rFont val="Arial"/>
        <family val="2"/>
      </rPr>
      <t>4</t>
    </r>
    <r>
      <rPr>
        <sz val="10"/>
        <rFont val="Arial"/>
        <family val="2"/>
      </rPr>
      <t>F</t>
    </r>
    <r>
      <rPr>
        <vertAlign val="subscript"/>
        <sz val="10"/>
        <rFont val="Arial"/>
        <family val="2"/>
      </rPr>
      <t>8</t>
    </r>
    <r>
      <rPr>
        <sz val="10"/>
        <rFont val="Arial"/>
        <family val="2"/>
      </rPr>
      <t>O, C</t>
    </r>
    <r>
      <rPr>
        <vertAlign val="subscript"/>
        <sz val="10"/>
        <rFont val="Arial"/>
        <family val="2"/>
      </rPr>
      <t>4</t>
    </r>
    <r>
      <rPr>
        <sz val="10"/>
        <rFont val="Arial"/>
        <family val="2"/>
      </rPr>
      <t>F</t>
    </r>
    <r>
      <rPr>
        <vertAlign val="subscript"/>
        <sz val="10"/>
        <rFont val="Arial"/>
        <family val="2"/>
      </rPr>
      <t>6</t>
    </r>
    <r>
      <rPr>
        <sz val="10"/>
        <rFont val="Arial"/>
        <family val="2"/>
      </rPr>
      <t>, C</t>
    </r>
    <r>
      <rPr>
        <vertAlign val="subscript"/>
        <sz val="10"/>
        <rFont val="Arial"/>
        <family val="2"/>
      </rPr>
      <t>5</t>
    </r>
    <r>
      <rPr>
        <sz val="10"/>
        <rFont val="Arial"/>
        <family val="2"/>
      </rPr>
      <t>F</t>
    </r>
    <r>
      <rPr>
        <vertAlign val="subscript"/>
        <sz val="10"/>
        <rFont val="Arial"/>
        <family val="2"/>
      </rPr>
      <t>8</t>
    </r>
    <r>
      <rPr>
        <sz val="10"/>
        <rFont val="Arial"/>
        <family val="2"/>
      </rPr>
      <t>, and COF</t>
    </r>
    <r>
      <rPr>
        <vertAlign val="subscript"/>
        <sz val="10"/>
        <rFont val="Arial"/>
        <family val="2"/>
      </rPr>
      <t>2</t>
    </r>
    <r>
      <rPr>
        <sz val="10"/>
        <rFont val="Arial"/>
        <family val="2"/>
      </rPr>
      <t xml:space="preserve"> because no IPCC second assessment global warming potential values are available.</t>
    </r>
  </si>
  <si>
    <r>
      <t>C</t>
    </r>
    <r>
      <rPr>
        <vertAlign val="subscript"/>
        <sz val="10"/>
        <rFont val="Arial"/>
        <family val="2"/>
      </rPr>
      <t>2</t>
    </r>
    <r>
      <rPr>
        <sz val="10"/>
        <rFont val="Arial"/>
        <family val="2"/>
      </rPr>
      <t>F</t>
    </r>
    <r>
      <rPr>
        <vertAlign val="subscript"/>
        <sz val="10"/>
        <rFont val="Arial"/>
        <family val="2"/>
      </rPr>
      <t>6</t>
    </r>
  </si>
  <si>
    <r>
      <t>C</t>
    </r>
    <r>
      <rPr>
        <vertAlign val="subscript"/>
        <sz val="10"/>
        <rFont val="Arial"/>
        <family val="2"/>
      </rPr>
      <t>3</t>
    </r>
    <r>
      <rPr>
        <sz val="10"/>
        <rFont val="Arial"/>
        <family val="2"/>
      </rPr>
      <t>F</t>
    </r>
    <r>
      <rPr>
        <vertAlign val="subscript"/>
        <sz val="10"/>
        <rFont val="Arial"/>
        <family val="2"/>
      </rPr>
      <t>8</t>
    </r>
  </si>
  <si>
    <r>
      <t>CF</t>
    </r>
    <r>
      <rPr>
        <vertAlign val="subscript"/>
        <sz val="10"/>
        <rFont val="Arial"/>
        <family val="2"/>
      </rPr>
      <t>4</t>
    </r>
  </si>
  <si>
    <r>
      <t>CHF</t>
    </r>
    <r>
      <rPr>
        <vertAlign val="subscript"/>
        <sz val="10"/>
        <rFont val="Arial"/>
        <family val="2"/>
      </rPr>
      <t>3</t>
    </r>
  </si>
  <si>
    <r>
      <t>NF</t>
    </r>
    <r>
      <rPr>
        <vertAlign val="subscript"/>
        <sz val="10"/>
        <rFont val="Arial"/>
        <family val="2"/>
      </rPr>
      <t>3</t>
    </r>
  </si>
  <si>
    <r>
      <t>SF</t>
    </r>
    <r>
      <rPr>
        <vertAlign val="subscript"/>
        <sz val="10"/>
        <rFont val="Arial"/>
        <family val="2"/>
      </rPr>
      <t>6</t>
    </r>
  </si>
  <si>
    <r>
      <t>CH</t>
    </r>
    <r>
      <rPr>
        <vertAlign val="subscript"/>
        <sz val="10"/>
        <rFont val="Arial"/>
        <family val="2"/>
      </rPr>
      <t>2</t>
    </r>
    <r>
      <rPr>
        <sz val="10"/>
        <rFont val="Arial"/>
        <family val="2"/>
      </rPr>
      <t>F</t>
    </r>
    <r>
      <rPr>
        <vertAlign val="subscript"/>
        <sz val="10"/>
        <rFont val="Arial"/>
        <family val="2"/>
      </rPr>
      <t>2</t>
    </r>
  </si>
  <si>
    <r>
      <t>Remote NF</t>
    </r>
    <r>
      <rPr>
        <vertAlign val="subscript"/>
        <sz val="9"/>
        <rFont val="Arial"/>
        <family val="2"/>
      </rPr>
      <t>3</t>
    </r>
  </si>
  <si>
    <r>
      <t>C</t>
    </r>
    <r>
      <rPr>
        <vertAlign val="subscript"/>
        <sz val="10"/>
        <rFont val="Arial"/>
        <family val="2"/>
      </rPr>
      <t>5</t>
    </r>
    <r>
      <rPr>
        <sz val="10"/>
        <rFont val="Arial"/>
        <family val="2"/>
      </rPr>
      <t>F</t>
    </r>
    <r>
      <rPr>
        <vertAlign val="subscript"/>
        <sz val="10"/>
        <rFont val="Arial"/>
        <family val="2"/>
      </rPr>
      <t>8</t>
    </r>
  </si>
  <si>
    <r>
      <t>COF</t>
    </r>
    <r>
      <rPr>
        <vertAlign val="subscript"/>
        <sz val="10"/>
        <rFont val="Arial"/>
        <family val="2"/>
      </rPr>
      <t>2</t>
    </r>
  </si>
  <si>
    <r>
      <t>c-C</t>
    </r>
    <r>
      <rPr>
        <vertAlign val="subscript"/>
        <sz val="10"/>
        <rFont val="Arial"/>
        <family val="2"/>
      </rPr>
      <t>4</t>
    </r>
    <r>
      <rPr>
        <sz val="10"/>
        <rFont val="Arial"/>
        <family val="2"/>
      </rPr>
      <t>F</t>
    </r>
    <r>
      <rPr>
        <vertAlign val="subscript"/>
        <sz val="10"/>
        <rFont val="Arial"/>
        <family val="2"/>
      </rPr>
      <t>8</t>
    </r>
  </si>
  <si>
    <r>
      <t>C</t>
    </r>
    <r>
      <rPr>
        <vertAlign val="subscript"/>
        <sz val="10"/>
        <rFont val="Arial"/>
        <family val="2"/>
      </rPr>
      <t>4</t>
    </r>
    <r>
      <rPr>
        <sz val="10"/>
        <rFont val="Arial"/>
        <family val="2"/>
      </rPr>
      <t>F</t>
    </r>
    <r>
      <rPr>
        <vertAlign val="subscript"/>
        <sz val="10"/>
        <rFont val="Arial"/>
        <family val="2"/>
      </rPr>
      <t>8</t>
    </r>
    <r>
      <rPr>
        <sz val="10"/>
        <rFont val="Arial"/>
        <family val="2"/>
      </rPr>
      <t>O</t>
    </r>
  </si>
  <si>
    <r>
      <t>C</t>
    </r>
    <r>
      <rPr>
        <vertAlign val="subscript"/>
        <sz val="10"/>
        <rFont val="Arial"/>
        <family val="2"/>
      </rPr>
      <t>4</t>
    </r>
    <r>
      <rPr>
        <sz val="10"/>
        <rFont val="Arial"/>
        <family val="2"/>
      </rPr>
      <t>F</t>
    </r>
    <r>
      <rPr>
        <vertAlign val="subscript"/>
        <sz val="10"/>
        <rFont val="Arial"/>
        <family val="2"/>
      </rPr>
      <t>6</t>
    </r>
  </si>
  <si>
    <t>Printed Name</t>
  </si>
  <si>
    <t>Title</t>
  </si>
  <si>
    <t>Signature</t>
  </si>
  <si>
    <t>Date</t>
  </si>
  <si>
    <t>Person Reporting</t>
  </si>
  <si>
    <t>Email</t>
  </si>
  <si>
    <t>Phone Number</t>
  </si>
  <si>
    <t>HTF 1
(mL)</t>
  </si>
  <si>
    <t>HTF 2
(mL)</t>
  </si>
  <si>
    <t>HTF 3
(mL)</t>
  </si>
  <si>
    <t>Volume of HTF 1 Added to System
(mL)</t>
  </si>
  <si>
    <t>Volume of HTF 2 Added to System
(mL)</t>
  </si>
  <si>
    <t>Volume of HTF 3 Added to System
(mL)</t>
  </si>
  <si>
    <t>Input</t>
  </si>
  <si>
    <t>Input and Output</t>
  </si>
  <si>
    <t xml:space="preserve">  - </t>
  </si>
  <si>
    <t xml:space="preserve">  -</t>
  </si>
  <si>
    <t>This calculator will:</t>
  </si>
  <si>
    <t>Wafer size in millimeters and number of wafers processed</t>
  </si>
  <si>
    <t>Type and amount of GHG used in kilograms</t>
  </si>
  <si>
    <t>Type of system, brand, and amount of heat transfer fluid used and purchased in kilograms</t>
  </si>
  <si>
    <t>Types of emissions reduction strategies used</t>
  </si>
  <si>
    <t>Percentage of GHG abated by emission control technologies</t>
  </si>
  <si>
    <t>Output</t>
  </si>
  <si>
    <t>Reporting Period and Facility Category</t>
  </si>
  <si>
    <t>Facility Category</t>
  </si>
  <si>
    <r>
      <t>Calculate emissions in kilograms of carbon dioxide equivalents per square centimeter of wafers processed (Kg CO</t>
    </r>
    <r>
      <rPr>
        <vertAlign val="subscript"/>
        <sz val="12"/>
        <rFont val="Arial"/>
        <family val="2"/>
      </rPr>
      <t>2</t>
    </r>
    <r>
      <rPr>
        <sz val="12"/>
        <rFont val="Arial"/>
        <family val="2"/>
      </rPr>
      <t>e/Sq Cm).</t>
    </r>
  </si>
  <si>
    <t>Calculate surface area of wafers processed in square centimeter (Sq Cm); and</t>
  </si>
  <si>
    <r>
      <t>Emissions in Kg and in MMT CO</t>
    </r>
    <r>
      <rPr>
        <vertAlign val="subscript"/>
        <sz val="12"/>
        <rFont val="Arial"/>
        <family val="2"/>
      </rPr>
      <t>2</t>
    </r>
    <r>
      <rPr>
        <sz val="12"/>
        <rFont val="Arial"/>
        <family val="2"/>
      </rPr>
      <t xml:space="preserve">e are in the </t>
    </r>
    <r>
      <rPr>
        <i/>
        <sz val="12"/>
        <rFont val="Arial"/>
        <family val="2"/>
      </rPr>
      <t>Emissions in Kg and MMTCO2e</t>
    </r>
    <r>
      <rPr>
        <sz val="12"/>
        <rFont val="Arial"/>
        <family val="2"/>
      </rPr>
      <t xml:space="preserve"> tab</t>
    </r>
  </si>
  <si>
    <t xml:space="preserve">Wafers Processed and Emissions Summary for a Reporting Period </t>
  </si>
  <si>
    <t>Etch + CVD Cleaning Processes</t>
  </si>
  <si>
    <r>
      <t>Formula for Calculating Emissions in MMT CO</t>
    </r>
    <r>
      <rPr>
        <vertAlign val="subscript"/>
        <sz val="10"/>
        <rFont val="Arial"/>
        <family val="2"/>
      </rPr>
      <t>2</t>
    </r>
    <r>
      <rPr>
        <sz val="10"/>
        <rFont val="Arial"/>
        <family val="2"/>
      </rPr>
      <t>e = ∑(Ei for all facilities(GWP100)/10^9) where i represents the GHG type and GWP100 represents IPCC 100-Year GWP values.  This value does not include the impact of C</t>
    </r>
    <r>
      <rPr>
        <vertAlign val="subscript"/>
        <sz val="10"/>
        <rFont val="Arial"/>
        <family val="2"/>
      </rPr>
      <t>4</t>
    </r>
    <r>
      <rPr>
        <sz val="10"/>
        <rFont val="Arial"/>
        <family val="2"/>
      </rPr>
      <t>F</t>
    </r>
    <r>
      <rPr>
        <vertAlign val="subscript"/>
        <sz val="10"/>
        <rFont val="Arial"/>
        <family val="2"/>
      </rPr>
      <t>8</t>
    </r>
    <r>
      <rPr>
        <sz val="10"/>
        <rFont val="Arial"/>
        <family val="2"/>
      </rPr>
      <t>O, C</t>
    </r>
    <r>
      <rPr>
        <vertAlign val="subscript"/>
        <sz val="10"/>
        <rFont val="Arial"/>
        <family val="2"/>
      </rPr>
      <t>4</t>
    </r>
    <r>
      <rPr>
        <sz val="10"/>
        <rFont val="Arial"/>
        <family val="2"/>
      </rPr>
      <t>F</t>
    </r>
    <r>
      <rPr>
        <vertAlign val="subscript"/>
        <sz val="10"/>
        <rFont val="Arial"/>
        <family val="2"/>
      </rPr>
      <t>6</t>
    </r>
    <r>
      <rPr>
        <sz val="10"/>
        <rFont val="Arial"/>
        <family val="2"/>
      </rPr>
      <t xml:space="preserve">, and "Other GHGs."                                                                                                                </t>
    </r>
  </si>
  <si>
    <t>Existing Cooling System</t>
  </si>
  <si>
    <t>Enter information for all cells in light blue color.  Cells in light purple color are automatically filled-in.</t>
  </si>
  <si>
    <r>
      <t>Etching Emissions
(MMT CO</t>
    </r>
    <r>
      <rPr>
        <b/>
        <vertAlign val="subscript"/>
        <sz val="10"/>
        <color indexed="8"/>
        <rFont val="Arial"/>
        <family val="2"/>
      </rPr>
      <t>2</t>
    </r>
    <r>
      <rPr>
        <b/>
        <sz val="10"/>
        <color indexed="8"/>
        <rFont val="Arial"/>
        <family val="2"/>
      </rPr>
      <t>e)</t>
    </r>
  </si>
  <si>
    <r>
      <t>CVD Chamber Clean Emissions
(MMT CO</t>
    </r>
    <r>
      <rPr>
        <b/>
        <vertAlign val="subscript"/>
        <sz val="10"/>
        <color indexed="8"/>
        <rFont val="Arial"/>
        <family val="2"/>
      </rPr>
      <t>2</t>
    </r>
    <r>
      <rPr>
        <b/>
        <sz val="10"/>
        <color indexed="8"/>
        <rFont val="Arial"/>
        <family val="2"/>
      </rPr>
      <t>e)</t>
    </r>
  </si>
  <si>
    <r>
      <t>Etching and CVD Chamber Clean Emissions
(MMT CO</t>
    </r>
    <r>
      <rPr>
        <b/>
        <vertAlign val="subscript"/>
        <sz val="10"/>
        <color indexed="8"/>
        <rFont val="Arial"/>
        <family val="2"/>
      </rPr>
      <t>2</t>
    </r>
    <r>
      <rPr>
        <b/>
        <sz val="10"/>
        <color indexed="8"/>
        <rFont val="Arial"/>
        <family val="2"/>
      </rPr>
      <t>e)</t>
    </r>
  </si>
  <si>
    <r>
      <t>Emissions per Square Centimeter of Wafer
(Kg CO</t>
    </r>
    <r>
      <rPr>
        <b/>
        <vertAlign val="subscript"/>
        <sz val="10"/>
        <color indexed="8"/>
        <rFont val="Arial"/>
        <family val="2"/>
      </rPr>
      <t>2</t>
    </r>
    <r>
      <rPr>
        <b/>
        <sz val="10"/>
        <color indexed="8"/>
        <rFont val="Arial"/>
        <family val="2"/>
      </rPr>
      <t>e/Sq Cm)</t>
    </r>
  </si>
  <si>
    <r>
      <t>Abate C</t>
    </r>
    <r>
      <rPr>
        <b/>
        <vertAlign val="subscript"/>
        <sz val="9"/>
        <color indexed="8"/>
        <rFont val="Arial"/>
        <family val="2"/>
      </rPr>
      <t>2</t>
    </r>
    <r>
      <rPr>
        <b/>
        <sz val="9"/>
        <color indexed="8"/>
        <rFont val="Arial"/>
        <family val="2"/>
      </rPr>
      <t>F</t>
    </r>
    <r>
      <rPr>
        <b/>
        <vertAlign val="subscript"/>
        <sz val="9"/>
        <color indexed="8"/>
        <rFont val="Arial"/>
        <family val="2"/>
      </rPr>
      <t>6</t>
    </r>
  </si>
  <si>
    <r>
      <t>Abate C</t>
    </r>
    <r>
      <rPr>
        <b/>
        <vertAlign val="subscript"/>
        <sz val="9"/>
        <color indexed="8"/>
        <rFont val="Arial"/>
        <family val="2"/>
      </rPr>
      <t>3</t>
    </r>
    <r>
      <rPr>
        <b/>
        <sz val="9"/>
        <color indexed="8"/>
        <rFont val="Arial"/>
        <family val="2"/>
      </rPr>
      <t>F</t>
    </r>
    <r>
      <rPr>
        <b/>
        <vertAlign val="subscript"/>
        <sz val="9"/>
        <color indexed="8"/>
        <rFont val="Arial"/>
        <family val="2"/>
      </rPr>
      <t>8</t>
    </r>
  </si>
  <si>
    <r>
      <t>Abate CF</t>
    </r>
    <r>
      <rPr>
        <b/>
        <vertAlign val="subscript"/>
        <sz val="9"/>
        <color indexed="8"/>
        <rFont val="Arial"/>
        <family val="2"/>
      </rPr>
      <t>4</t>
    </r>
  </si>
  <si>
    <r>
      <t>Abate CHF</t>
    </r>
    <r>
      <rPr>
        <b/>
        <vertAlign val="subscript"/>
        <sz val="9"/>
        <color indexed="8"/>
        <rFont val="Arial"/>
        <family val="2"/>
      </rPr>
      <t>3</t>
    </r>
  </si>
  <si>
    <r>
      <t>Abate C</t>
    </r>
    <r>
      <rPr>
        <b/>
        <vertAlign val="subscript"/>
        <sz val="9"/>
        <color indexed="8"/>
        <rFont val="Arial"/>
        <family val="2"/>
      </rPr>
      <t>4</t>
    </r>
    <r>
      <rPr>
        <b/>
        <sz val="9"/>
        <color indexed="8"/>
        <rFont val="Arial"/>
        <family val="2"/>
      </rPr>
      <t>F</t>
    </r>
    <r>
      <rPr>
        <b/>
        <vertAlign val="subscript"/>
        <sz val="9"/>
        <color indexed="8"/>
        <rFont val="Arial"/>
        <family val="2"/>
      </rPr>
      <t>8</t>
    </r>
  </si>
  <si>
    <r>
      <t>Abate C</t>
    </r>
    <r>
      <rPr>
        <b/>
        <vertAlign val="subscript"/>
        <sz val="9"/>
        <color indexed="8"/>
        <rFont val="Arial"/>
        <family val="2"/>
      </rPr>
      <t>4</t>
    </r>
    <r>
      <rPr>
        <b/>
        <sz val="9"/>
        <color indexed="8"/>
        <rFont val="Arial"/>
        <family val="2"/>
      </rPr>
      <t>F</t>
    </r>
    <r>
      <rPr>
        <b/>
        <vertAlign val="subscript"/>
        <sz val="9"/>
        <color indexed="8"/>
        <rFont val="Arial"/>
        <family val="2"/>
      </rPr>
      <t>8</t>
    </r>
    <r>
      <rPr>
        <b/>
        <sz val="9"/>
        <color indexed="8"/>
        <rFont val="Arial"/>
        <family val="2"/>
      </rPr>
      <t>O</t>
    </r>
  </si>
  <si>
    <r>
      <t>Abate C</t>
    </r>
    <r>
      <rPr>
        <b/>
        <vertAlign val="subscript"/>
        <sz val="9"/>
        <color indexed="8"/>
        <rFont val="Arial"/>
        <family val="2"/>
      </rPr>
      <t>4</t>
    </r>
    <r>
      <rPr>
        <b/>
        <sz val="9"/>
        <color indexed="8"/>
        <rFont val="Arial"/>
        <family val="2"/>
      </rPr>
      <t>F</t>
    </r>
    <r>
      <rPr>
        <b/>
        <vertAlign val="subscript"/>
        <sz val="9"/>
        <color indexed="8"/>
        <rFont val="Arial"/>
        <family val="2"/>
      </rPr>
      <t>6</t>
    </r>
  </si>
  <si>
    <r>
      <t>Abate NF</t>
    </r>
    <r>
      <rPr>
        <b/>
        <vertAlign val="subscript"/>
        <sz val="9"/>
        <color indexed="8"/>
        <rFont val="Arial"/>
        <family val="2"/>
      </rPr>
      <t>3</t>
    </r>
  </si>
  <si>
    <r>
      <t>Abate SF</t>
    </r>
    <r>
      <rPr>
        <b/>
        <vertAlign val="subscript"/>
        <sz val="9"/>
        <color indexed="8"/>
        <rFont val="Arial"/>
        <family val="2"/>
      </rPr>
      <t>6</t>
    </r>
  </si>
  <si>
    <r>
      <t>Abate CH</t>
    </r>
    <r>
      <rPr>
        <b/>
        <vertAlign val="subscript"/>
        <sz val="9"/>
        <color indexed="8"/>
        <rFont val="Arial"/>
        <family val="2"/>
      </rPr>
      <t>2</t>
    </r>
    <r>
      <rPr>
        <b/>
        <sz val="9"/>
        <color indexed="8"/>
        <rFont val="Arial"/>
        <family val="2"/>
      </rPr>
      <t>F</t>
    </r>
    <r>
      <rPr>
        <b/>
        <vertAlign val="subscript"/>
        <sz val="9"/>
        <color indexed="8"/>
        <rFont val="Arial"/>
        <family val="2"/>
      </rPr>
      <t>2</t>
    </r>
  </si>
  <si>
    <r>
      <t>Abate C</t>
    </r>
    <r>
      <rPr>
        <b/>
        <vertAlign val="subscript"/>
        <sz val="9"/>
        <color indexed="8"/>
        <rFont val="Arial"/>
        <family val="2"/>
      </rPr>
      <t>5</t>
    </r>
    <r>
      <rPr>
        <b/>
        <sz val="9"/>
        <color indexed="8"/>
        <rFont val="Arial"/>
        <family val="2"/>
      </rPr>
      <t>F</t>
    </r>
    <r>
      <rPr>
        <b/>
        <vertAlign val="subscript"/>
        <sz val="9"/>
        <color indexed="8"/>
        <rFont val="Arial"/>
        <family val="2"/>
      </rPr>
      <t>8</t>
    </r>
  </si>
  <si>
    <r>
      <t>Abate COF</t>
    </r>
    <r>
      <rPr>
        <b/>
        <vertAlign val="subscript"/>
        <sz val="9"/>
        <color indexed="8"/>
        <rFont val="Arial"/>
        <family val="2"/>
      </rPr>
      <t>2</t>
    </r>
  </si>
  <si>
    <r>
      <t xml:space="preserve">Wafers Processed 
</t>
    </r>
    <r>
      <rPr>
        <b/>
        <sz val="9"/>
        <color indexed="8"/>
        <rFont val="Arial"/>
        <family val="2"/>
      </rPr>
      <t>(Sq Cm)</t>
    </r>
  </si>
  <si>
    <r>
      <t xml:space="preserve">Wafers Processed 
</t>
    </r>
    <r>
      <rPr>
        <b/>
        <sz val="9"/>
        <color indexed="8"/>
        <rFont val="Arial"/>
        <family val="2"/>
      </rPr>
      <t>(Million Sq Cm)</t>
    </r>
  </si>
  <si>
    <r>
      <t xml:space="preserve">Etching and CVD Chamber Clean Emissions 
</t>
    </r>
    <r>
      <rPr>
        <b/>
        <sz val="9"/>
        <color indexed="8"/>
        <rFont val="Arial"/>
        <family val="2"/>
      </rPr>
      <t>(MMT CO</t>
    </r>
    <r>
      <rPr>
        <b/>
        <vertAlign val="subscript"/>
        <sz val="9"/>
        <color indexed="8"/>
        <rFont val="Arial"/>
        <family val="2"/>
      </rPr>
      <t>2</t>
    </r>
    <r>
      <rPr>
        <b/>
        <sz val="9"/>
        <color indexed="8"/>
        <rFont val="Arial"/>
        <family val="2"/>
      </rPr>
      <t>e)</t>
    </r>
  </si>
  <si>
    <r>
      <t xml:space="preserve">Emissions per Wafers Processed
</t>
    </r>
    <r>
      <rPr>
        <b/>
        <sz val="8"/>
        <color indexed="8"/>
        <rFont val="Arial"/>
        <family val="2"/>
      </rPr>
      <t>(Kg CO</t>
    </r>
    <r>
      <rPr>
        <b/>
        <vertAlign val="subscript"/>
        <sz val="8"/>
        <color indexed="8"/>
        <rFont val="Arial"/>
        <family val="2"/>
      </rPr>
      <t>2</t>
    </r>
    <r>
      <rPr>
        <b/>
        <sz val="8"/>
        <color indexed="8"/>
        <rFont val="Arial"/>
        <family val="2"/>
      </rPr>
      <t>e/Sq Cm)</t>
    </r>
  </si>
  <si>
    <r>
      <t xml:space="preserve">Reporting Period
</t>
    </r>
    <r>
      <rPr>
        <b/>
        <sz val="9"/>
        <color indexed="8"/>
        <rFont val="Arial"/>
        <family val="2"/>
      </rPr>
      <t>(Year)</t>
    </r>
  </si>
  <si>
    <t>Etching Process GHG Usage</t>
  </si>
  <si>
    <t>CVD Cleaning Process GHG Usage</t>
  </si>
  <si>
    <t>Kg of Other Greenhouse Gases (GHG)</t>
  </si>
  <si>
    <t>Telephone,
including Area Code
in following format: 
###-###-####</t>
  </si>
  <si>
    <r>
      <t>Emissions
(MMT CO</t>
    </r>
    <r>
      <rPr>
        <b/>
        <vertAlign val="subscript"/>
        <sz val="12"/>
        <color indexed="8"/>
        <rFont val="Arial"/>
        <family val="2"/>
      </rPr>
      <t>2</t>
    </r>
    <r>
      <rPr>
        <b/>
        <sz val="12"/>
        <color indexed="8"/>
        <rFont val="Arial"/>
        <family val="2"/>
      </rPr>
      <t>e)</t>
    </r>
  </si>
  <si>
    <t>In signing this form, I certify under penalty of perjury of the laws of California that the information being provided is true, accurate, and complete.  I further certify that I am duly authorized to represent and legally bind the company on all matters related to this form.</t>
  </si>
  <si>
    <t>Percent of GHG Abated in CVD Chamber Cleaning Process</t>
  </si>
  <si>
    <t>Facility Specific Abatement Info - Percent of GHG Abated in Etching Process</t>
  </si>
  <si>
    <r>
      <t>C</t>
    </r>
    <r>
      <rPr>
        <b/>
        <vertAlign val="subscript"/>
        <sz val="9"/>
        <color indexed="8"/>
        <rFont val="Arial"/>
        <family val="2"/>
      </rPr>
      <t>2</t>
    </r>
    <r>
      <rPr>
        <b/>
        <sz val="9"/>
        <color indexed="8"/>
        <rFont val="Arial"/>
        <family val="2"/>
      </rPr>
      <t>F</t>
    </r>
    <r>
      <rPr>
        <b/>
        <vertAlign val="subscript"/>
        <sz val="9"/>
        <color indexed="8"/>
        <rFont val="Arial"/>
        <family val="2"/>
      </rPr>
      <t>6</t>
    </r>
  </si>
  <si>
    <r>
      <t>C</t>
    </r>
    <r>
      <rPr>
        <b/>
        <vertAlign val="subscript"/>
        <sz val="9"/>
        <color indexed="8"/>
        <rFont val="Arial"/>
        <family val="2"/>
      </rPr>
      <t>3</t>
    </r>
    <r>
      <rPr>
        <b/>
        <sz val="9"/>
        <color indexed="8"/>
        <rFont val="Arial"/>
        <family val="2"/>
      </rPr>
      <t>F</t>
    </r>
    <r>
      <rPr>
        <b/>
        <vertAlign val="subscript"/>
        <sz val="9"/>
        <color indexed="8"/>
        <rFont val="Arial"/>
        <family val="2"/>
      </rPr>
      <t>8</t>
    </r>
  </si>
  <si>
    <r>
      <t>CF</t>
    </r>
    <r>
      <rPr>
        <b/>
        <vertAlign val="subscript"/>
        <sz val="9"/>
        <color indexed="8"/>
        <rFont val="Arial"/>
        <family val="2"/>
      </rPr>
      <t>4</t>
    </r>
  </si>
  <si>
    <r>
      <t>CHF</t>
    </r>
    <r>
      <rPr>
        <b/>
        <vertAlign val="subscript"/>
        <sz val="9"/>
        <color indexed="8"/>
        <rFont val="Arial"/>
        <family val="2"/>
      </rPr>
      <t>3</t>
    </r>
  </si>
  <si>
    <r>
      <t>C</t>
    </r>
    <r>
      <rPr>
        <b/>
        <vertAlign val="subscript"/>
        <sz val="9"/>
        <color indexed="8"/>
        <rFont val="Arial"/>
        <family val="2"/>
      </rPr>
      <t>4</t>
    </r>
    <r>
      <rPr>
        <b/>
        <sz val="9"/>
        <color indexed="8"/>
        <rFont val="Arial"/>
        <family val="2"/>
      </rPr>
      <t>F</t>
    </r>
    <r>
      <rPr>
        <b/>
        <vertAlign val="subscript"/>
        <sz val="9"/>
        <color indexed="8"/>
        <rFont val="Arial"/>
        <family val="2"/>
      </rPr>
      <t>8</t>
    </r>
  </si>
  <si>
    <r>
      <t>C</t>
    </r>
    <r>
      <rPr>
        <b/>
        <vertAlign val="subscript"/>
        <sz val="9"/>
        <color indexed="8"/>
        <rFont val="Arial"/>
        <family val="2"/>
      </rPr>
      <t>4</t>
    </r>
    <r>
      <rPr>
        <b/>
        <sz val="9"/>
        <color indexed="8"/>
        <rFont val="Arial"/>
        <family val="2"/>
      </rPr>
      <t>F</t>
    </r>
    <r>
      <rPr>
        <b/>
        <vertAlign val="subscript"/>
        <sz val="9"/>
        <color indexed="8"/>
        <rFont val="Arial"/>
        <family val="2"/>
      </rPr>
      <t>8</t>
    </r>
    <r>
      <rPr>
        <b/>
        <sz val="9"/>
        <color indexed="8"/>
        <rFont val="Arial"/>
        <family val="2"/>
      </rPr>
      <t>O</t>
    </r>
  </si>
  <si>
    <r>
      <t>C</t>
    </r>
    <r>
      <rPr>
        <b/>
        <vertAlign val="subscript"/>
        <sz val="9"/>
        <color indexed="8"/>
        <rFont val="Arial"/>
        <family val="2"/>
      </rPr>
      <t>4</t>
    </r>
    <r>
      <rPr>
        <b/>
        <sz val="9"/>
        <color indexed="8"/>
        <rFont val="Arial"/>
        <family val="2"/>
      </rPr>
      <t>F</t>
    </r>
    <r>
      <rPr>
        <b/>
        <vertAlign val="subscript"/>
        <sz val="9"/>
        <color indexed="8"/>
        <rFont val="Arial"/>
        <family val="2"/>
      </rPr>
      <t>6</t>
    </r>
  </si>
  <si>
    <r>
      <t>NF</t>
    </r>
    <r>
      <rPr>
        <b/>
        <vertAlign val="subscript"/>
        <sz val="9"/>
        <color indexed="8"/>
        <rFont val="Arial"/>
        <family val="2"/>
      </rPr>
      <t>3</t>
    </r>
  </si>
  <si>
    <r>
      <t>SF</t>
    </r>
    <r>
      <rPr>
        <b/>
        <vertAlign val="subscript"/>
        <sz val="9"/>
        <color indexed="8"/>
        <rFont val="Arial"/>
        <family val="2"/>
      </rPr>
      <t>6</t>
    </r>
  </si>
  <si>
    <r>
      <t>CH</t>
    </r>
    <r>
      <rPr>
        <b/>
        <vertAlign val="subscript"/>
        <sz val="9"/>
        <color indexed="8"/>
        <rFont val="Arial"/>
        <family val="2"/>
      </rPr>
      <t>2</t>
    </r>
    <r>
      <rPr>
        <b/>
        <sz val="9"/>
        <color indexed="8"/>
        <rFont val="Arial"/>
        <family val="2"/>
      </rPr>
      <t>F</t>
    </r>
    <r>
      <rPr>
        <b/>
        <vertAlign val="subscript"/>
        <sz val="9"/>
        <color indexed="8"/>
        <rFont val="Arial"/>
        <family val="2"/>
      </rPr>
      <t>2</t>
    </r>
  </si>
  <si>
    <r>
      <t>C</t>
    </r>
    <r>
      <rPr>
        <b/>
        <vertAlign val="subscript"/>
        <sz val="9"/>
        <color indexed="8"/>
        <rFont val="Arial"/>
        <family val="2"/>
      </rPr>
      <t>5</t>
    </r>
    <r>
      <rPr>
        <b/>
        <sz val="9"/>
        <color indexed="8"/>
        <rFont val="Arial"/>
        <family val="2"/>
      </rPr>
      <t>F</t>
    </r>
    <r>
      <rPr>
        <b/>
        <vertAlign val="subscript"/>
        <sz val="9"/>
        <color indexed="8"/>
        <rFont val="Arial"/>
        <family val="2"/>
      </rPr>
      <t>8</t>
    </r>
  </si>
  <si>
    <r>
      <t>COF</t>
    </r>
    <r>
      <rPr>
        <b/>
        <vertAlign val="subscript"/>
        <sz val="9"/>
        <color indexed="8"/>
        <rFont val="Arial"/>
        <family val="2"/>
      </rPr>
      <t>2</t>
    </r>
  </si>
  <si>
    <t>Enter information for all cells in light blue color for each reporting period</t>
  </si>
  <si>
    <r>
      <t xml:space="preserve">Wafers processed and emission results for each reporting period and calendar year will be in the </t>
    </r>
    <r>
      <rPr>
        <i/>
        <sz val="12"/>
        <rFont val="Arial"/>
        <family val="2"/>
      </rPr>
      <t xml:space="preserve">Result (Report) </t>
    </r>
    <r>
      <rPr>
        <sz val="12"/>
        <rFont val="Arial"/>
        <family val="2"/>
      </rPr>
      <t xml:space="preserve">tab </t>
    </r>
  </si>
  <si>
    <t>Facility</t>
  </si>
  <si>
    <t>IVb.</t>
  </si>
  <si>
    <t>From</t>
  </si>
  <si>
    <t>to</t>
  </si>
  <si>
    <t>Round Shaped Wafers Processed</t>
  </si>
  <si>
    <t>Rectangular Shaped Wafers Processed</t>
  </si>
  <si>
    <t>Square Shaped Wafers Processed</t>
  </si>
  <si>
    <t>Wafer Area Processed Calculation Formula for Rectangular Shaped Wafers</t>
  </si>
  <si>
    <t>Side 1
(mm)</t>
  </si>
  <si>
    <t>Side 2
(mm)</t>
  </si>
  <si>
    <t>Side 3
(mm)</t>
  </si>
  <si>
    <t>Side 4
(mm)</t>
  </si>
  <si>
    <t>Side 6
(mm)</t>
  </si>
  <si>
    <t>Side 7
(mm)</t>
  </si>
  <si>
    <t>Side 8
(mm)</t>
  </si>
  <si>
    <t>Side 9
(mm)</t>
  </si>
  <si>
    <t>Side 10
(mm)</t>
  </si>
  <si>
    <t>Number of Side 10 Wafer Processed</t>
  </si>
  <si>
    <t>Length 1
(mm)</t>
  </si>
  <si>
    <t>Width 1
(mm)</t>
  </si>
  <si>
    <t>Length 2
(mm)</t>
  </si>
  <si>
    <t>Width 2
(mm)</t>
  </si>
  <si>
    <t>Length 3
(mm)</t>
  </si>
  <si>
    <t>Width 3
(mm)</t>
  </si>
  <si>
    <t>Length 4
(mm)</t>
  </si>
  <si>
    <t>Width 4
(mm)</t>
  </si>
  <si>
    <t>Length 5
(mm)</t>
  </si>
  <si>
    <t>Width 5
(mm)</t>
  </si>
  <si>
    <t>Length 6
(mm)</t>
  </si>
  <si>
    <t>Width 6
(mm)</t>
  </si>
  <si>
    <t>Length 7
(mm)</t>
  </si>
  <si>
    <t>Width 7
(mm)</t>
  </si>
  <si>
    <t>Length 8
(mm)</t>
  </si>
  <si>
    <t>Width 8
(mm)</t>
  </si>
  <si>
    <t>Length 9
(mm)</t>
  </si>
  <si>
    <t>Width 9
(mm)</t>
  </si>
  <si>
    <t>Length 10
(mm)</t>
  </si>
  <si>
    <t>Width 10
(mm)</t>
  </si>
  <si>
    <t>Round Shaped Wafers Processed*</t>
  </si>
  <si>
    <t>Round Shaped Other Size Wafers</t>
  </si>
  <si>
    <t>Rectangular Shaped Size Wafers</t>
  </si>
  <si>
    <t>Length 1 (mm)</t>
  </si>
  <si>
    <t>Number of Size 1 Wafer Processed</t>
  </si>
  <si>
    <t>Length 2 (mm)</t>
  </si>
  <si>
    <t>Number of Size 2 Wafer Processed</t>
  </si>
  <si>
    <t>Length 3 (mm)</t>
  </si>
  <si>
    <t>Number of Size 3 Wafer Processed</t>
  </si>
  <si>
    <t>Length 4 (mm)</t>
  </si>
  <si>
    <t>Number of Size 4 Wafer Processed</t>
  </si>
  <si>
    <t>Length 5 (mm)</t>
  </si>
  <si>
    <t>Number of Size 5 Wafer Processed</t>
  </si>
  <si>
    <t>Length 6 (mm)</t>
  </si>
  <si>
    <t>Number of Size 6 Wafer Processed</t>
  </si>
  <si>
    <t>Length 7 (mm)</t>
  </si>
  <si>
    <t>Number of Size 7 Wafer Processed</t>
  </si>
  <si>
    <t>Length 8 (mm)</t>
  </si>
  <si>
    <t>Number of Size 8 Wafer Processed</t>
  </si>
  <si>
    <t>Length 9 (mm)</t>
  </si>
  <si>
    <t>Number of Size 9 Wafer Processed</t>
  </si>
  <si>
    <t>Length 10 (mm)</t>
  </si>
  <si>
    <t>Number of Size 10 Wafer Processed</t>
  </si>
  <si>
    <t>Square Shaped Size Wafers</t>
  </si>
  <si>
    <t>Side 1 (mm)</t>
  </si>
  <si>
    <t>Side 2 (mm)</t>
  </si>
  <si>
    <t>Side 3 (mm)</t>
  </si>
  <si>
    <t>Side 4 (mm)</t>
  </si>
  <si>
    <t>Side 5 (mm)</t>
  </si>
  <si>
    <t>Side 6 (mm)</t>
  </si>
  <si>
    <t>Side 7 (mm)</t>
  </si>
  <si>
    <t>Side 8 (mm)</t>
  </si>
  <si>
    <t>Side 9 (mm)</t>
  </si>
  <si>
    <t>Side 10 (mm)</t>
  </si>
  <si>
    <t>E. Square Shaped - Wafer Size and Number of Wafers Processed for a Given Wafer Size</t>
  </si>
  <si>
    <t>F. Wafer Area Processed Calculation for a Square Shaped Wafer</t>
  </si>
  <si>
    <r>
      <t>Square Shaped Wafers Processed in Square Centimeters = ∑ [((S</t>
    </r>
    <r>
      <rPr>
        <vertAlign val="subscript"/>
        <sz val="10"/>
        <rFont val="Arial"/>
        <family val="2"/>
      </rPr>
      <t>n</t>
    </r>
    <r>
      <rPr>
        <sz val="10"/>
        <rFont val="Arial"/>
        <family val="2"/>
      </rPr>
      <t>)</t>
    </r>
    <r>
      <rPr>
        <vertAlign val="superscript"/>
        <sz val="10"/>
        <rFont val="Arial"/>
        <family val="2"/>
      </rPr>
      <t>2</t>
    </r>
    <r>
      <rPr>
        <sz val="10"/>
        <rFont val="Arial"/>
        <family val="2"/>
      </rPr>
      <t>/100)(Wf</t>
    </r>
    <r>
      <rPr>
        <vertAlign val="subscript"/>
        <sz val="10"/>
        <rFont val="Arial"/>
        <family val="2"/>
      </rPr>
      <t>n</t>
    </r>
    <r>
      <rPr>
        <sz val="10"/>
        <rFont val="Arial"/>
        <family val="2"/>
      </rPr>
      <t>)]
     Where:
     S</t>
    </r>
    <r>
      <rPr>
        <vertAlign val="subscript"/>
        <sz val="10"/>
        <rFont val="Arial"/>
        <family val="2"/>
      </rPr>
      <t>n</t>
    </r>
    <r>
      <rPr>
        <sz val="10"/>
        <rFont val="Arial"/>
        <family val="2"/>
      </rPr>
      <t xml:space="preserve"> = a side, in millimeters of a given size wafer
     n = size of wafer in millimeters
     100 = the number of square millimeters per square centimeter
     Wf</t>
    </r>
    <r>
      <rPr>
        <vertAlign val="subscript"/>
        <sz val="10"/>
        <rFont val="Arial"/>
        <family val="2"/>
      </rPr>
      <t>n</t>
    </r>
    <r>
      <rPr>
        <sz val="10"/>
        <rFont val="Arial"/>
        <family val="2"/>
      </rPr>
      <t xml:space="preserve"> = the number of wafers of a given size processed in the calendar reporting year</t>
    </r>
  </si>
  <si>
    <r>
      <t>S</t>
    </r>
    <r>
      <rPr>
        <b/>
        <vertAlign val="subscript"/>
        <sz val="10"/>
        <rFont val="Arial"/>
        <family val="2"/>
      </rPr>
      <t>n</t>
    </r>
    <r>
      <rPr>
        <b/>
        <vertAlign val="superscript"/>
        <sz val="10"/>
        <rFont val="Arial"/>
        <family val="2"/>
      </rPr>
      <t>2</t>
    </r>
  </si>
  <si>
    <r>
      <t>∑ [((S</t>
    </r>
    <r>
      <rPr>
        <b/>
        <vertAlign val="subscript"/>
        <sz val="10"/>
        <rFont val="Arial"/>
        <family val="2"/>
      </rPr>
      <t>n</t>
    </r>
    <r>
      <rPr>
        <b/>
        <vertAlign val="superscript"/>
        <sz val="10"/>
        <rFont val="Arial"/>
        <family val="2"/>
      </rPr>
      <t>2</t>
    </r>
    <r>
      <rPr>
        <b/>
        <sz val="10"/>
        <rFont val="Arial"/>
        <family val="2"/>
      </rPr>
      <t>)/100)(Wf</t>
    </r>
    <r>
      <rPr>
        <b/>
        <vertAlign val="subscript"/>
        <sz val="10"/>
        <rFont val="Arial"/>
        <family val="2"/>
      </rPr>
      <t>n</t>
    </r>
    <r>
      <rPr>
        <b/>
        <sz val="10"/>
        <rFont val="Arial"/>
        <family val="2"/>
      </rPr>
      <t>)]</t>
    </r>
  </si>
  <si>
    <r>
      <t>[((S</t>
    </r>
    <r>
      <rPr>
        <b/>
        <vertAlign val="subscript"/>
        <sz val="10"/>
        <rFont val="Arial"/>
        <family val="2"/>
      </rPr>
      <t>n</t>
    </r>
    <r>
      <rPr>
        <b/>
        <vertAlign val="superscript"/>
        <sz val="10"/>
        <rFont val="Arial"/>
        <family val="2"/>
      </rPr>
      <t>2</t>
    </r>
    <r>
      <rPr>
        <b/>
        <sz val="10"/>
        <rFont val="Arial"/>
        <family val="2"/>
      </rPr>
      <t>)/100)(Wf</t>
    </r>
    <r>
      <rPr>
        <b/>
        <vertAlign val="subscript"/>
        <sz val="10"/>
        <rFont val="Arial"/>
        <family val="2"/>
      </rPr>
      <t>n</t>
    </r>
    <r>
      <rPr>
        <b/>
        <sz val="10"/>
        <rFont val="Arial"/>
        <family val="2"/>
      </rPr>
      <t>)]</t>
    </r>
  </si>
  <si>
    <r>
      <t>(S</t>
    </r>
    <r>
      <rPr>
        <b/>
        <vertAlign val="subscript"/>
        <sz val="10"/>
        <rFont val="Arial"/>
        <family val="2"/>
      </rPr>
      <t>n</t>
    </r>
    <r>
      <rPr>
        <b/>
        <vertAlign val="superscript"/>
        <sz val="10"/>
        <rFont val="Arial"/>
        <family val="2"/>
      </rPr>
      <t>2</t>
    </r>
    <r>
      <rPr>
        <b/>
        <sz val="10"/>
        <rFont val="Arial"/>
        <family val="2"/>
      </rPr>
      <t>)/100</t>
    </r>
  </si>
  <si>
    <t>Size 5
(mm)</t>
  </si>
  <si>
    <r>
      <t>Wafers Processed in Square Centimeters = ∑ [((L</t>
    </r>
    <r>
      <rPr>
        <vertAlign val="subscript"/>
        <sz val="10"/>
        <rFont val="Arial"/>
        <family val="2"/>
      </rPr>
      <t>n</t>
    </r>
    <r>
      <rPr>
        <sz val="10"/>
        <rFont val="Arial"/>
        <family val="2"/>
      </rPr>
      <t>*W</t>
    </r>
    <r>
      <rPr>
        <vertAlign val="subscript"/>
        <sz val="10"/>
        <rFont val="Arial"/>
        <family val="2"/>
      </rPr>
      <t>n</t>
    </r>
    <r>
      <rPr>
        <sz val="10"/>
        <rFont val="Arial"/>
        <family val="2"/>
      </rPr>
      <t>)/100)(Wf</t>
    </r>
    <r>
      <rPr>
        <vertAlign val="subscript"/>
        <sz val="10"/>
        <rFont val="Arial"/>
        <family val="2"/>
      </rPr>
      <t>n</t>
    </r>
    <r>
      <rPr>
        <sz val="10"/>
        <rFont val="Arial"/>
        <family val="2"/>
      </rPr>
      <t>)]
     Where:
     L</t>
    </r>
    <r>
      <rPr>
        <vertAlign val="subscript"/>
        <sz val="10"/>
        <rFont val="Arial"/>
        <family val="2"/>
      </rPr>
      <t>n</t>
    </r>
    <r>
      <rPr>
        <sz val="10"/>
        <rFont val="Arial"/>
        <family val="2"/>
      </rPr>
      <t xml:space="preserve"> = length, in millimeters of a given size wafer
     W</t>
    </r>
    <r>
      <rPr>
        <vertAlign val="subscript"/>
        <sz val="10"/>
        <rFont val="Arial"/>
        <family val="2"/>
      </rPr>
      <t>n</t>
    </r>
    <r>
      <rPr>
        <sz val="10"/>
        <rFont val="Arial"/>
        <family val="2"/>
      </rPr>
      <t xml:space="preserve"> = width, in millimeters of a given size wafer
     n = size of wafer in millimeters
     100 = the number of square millimeters per square centimeter
     Wf</t>
    </r>
    <r>
      <rPr>
        <vertAlign val="subscript"/>
        <sz val="10"/>
        <rFont val="Arial"/>
        <family val="2"/>
      </rPr>
      <t>n</t>
    </r>
    <r>
      <rPr>
        <sz val="10"/>
        <rFont val="Arial"/>
        <family val="2"/>
      </rPr>
      <t xml:space="preserve"> = the number of wafers of a given size processed in the calendar reporting year</t>
    </r>
  </si>
  <si>
    <r>
      <t>Sign and date the "Results Report" in the</t>
    </r>
    <r>
      <rPr>
        <i/>
        <sz val="12"/>
        <rFont val="Arial"/>
        <family val="2"/>
      </rPr>
      <t xml:space="preserve"> Result (Report)</t>
    </r>
    <r>
      <rPr>
        <sz val="12"/>
        <rFont val="Arial"/>
        <family val="2"/>
      </rPr>
      <t xml:space="preserve"> tab to certify review of information and information provided is true, accurate, and complete </t>
    </r>
  </si>
  <si>
    <t>Enter information about the  facility below.  For "Operation Type," select statement from the drop down menu only if applicable.</t>
  </si>
  <si>
    <t>"Wafer" means a thin, usually round, slice of a material from which integrated circuits, or chips, are made.  A wafer in this tool refers to a wafer or a mask such as a photomask.</t>
  </si>
  <si>
    <t>"Wafer Surface Area" means the entire surface area of one side of a wafer or multiple wafers, and includes wafers that do not pass owner or operator inspection.  Prototype wafers processed for research and development (RD) purposes should also be included in the calculation.  A semiconductor operator shall count each wafer once after it has gone through the entire process rather than count multiple runs through the process as the total square centimeters of wafers processed.  
For prototype wafers that are used for particle and thickness checks and/or dummy runs, the entire process for the particle and thickness check and/or dummy run will count as a process and therefore be counted as a "number of wafers processed."  If same prototype wafer was used in a calendar year and then used again in the next calendar year, calculations for the wafer surface area should be performed for each calendar year.</t>
  </si>
  <si>
    <t>Enter the number of wafers processed in a reporting period for each wafer size below.  For each "Other Size" wafer, specify the wafer size in millimeters (mm) and in the next column, specify the number of wafers processed for that size.</t>
  </si>
  <si>
    <t>Enter the length and width of the rectangular shaped wafer in a reporting period for each wafer size below.  For each wafer size, specify the wafer size in millimeters (mm) and in the next column, specify the number of wafers processed for that size.</t>
  </si>
  <si>
    <t>Enter the side of the square shaped wafer in a reporting period for each wafer size below.  For each wafer size, specify the wafer size in millimeters (mm) and in the next column, specify the number of wafers processed for that size.</t>
  </si>
  <si>
    <t xml:space="preserve">If more than three round shaped "Other Size" wafers, three rectangular shaped wafers, or four square shaped wafers were processed, select "TRUE" statement from drop-down menu where applicable.  "TRUE" statement represents "yes" response. </t>
  </si>
  <si>
    <r>
      <t xml:space="preserve">If you have selected "TRUE" for any reporting period above, contact your local air district for further instructions.  Go to </t>
    </r>
    <r>
      <rPr>
        <i/>
        <sz val="12"/>
        <color indexed="18"/>
        <rFont val="Arial"/>
        <family val="2"/>
      </rPr>
      <t>InfoFormula</t>
    </r>
    <r>
      <rPr>
        <sz val="12"/>
        <color indexed="18"/>
        <rFont val="Arial"/>
        <family val="2"/>
      </rPr>
      <t xml:space="preserve"> tab for contact information.</t>
    </r>
  </si>
  <si>
    <r>
      <t xml:space="preserve">Equation used to calculate wafer surface area is based on shape selected from </t>
    </r>
    <r>
      <rPr>
        <b/>
        <i/>
        <sz val="12"/>
        <color indexed="8"/>
        <rFont val="Arial"/>
        <family val="2"/>
      </rPr>
      <t xml:space="preserve">2. Wafer Tracking </t>
    </r>
    <r>
      <rPr>
        <b/>
        <sz val="12"/>
        <color indexed="8"/>
        <rFont val="Arial"/>
        <family val="2"/>
      </rPr>
      <t>tab.</t>
    </r>
  </si>
  <si>
    <t xml:space="preserve">Greenhouse gas (GHG) amounts, in kilograms, used in each reporting period for the etching and Chemical Vapor Deposition (CVD) chamber cleaning processes  </t>
  </si>
  <si>
    <t xml:space="preserve">The cells below display "TRUE" statement if facility processed more than three round shaped "Other Size" wafers, four rectangular shaped wafers, or three square shaped wafers.  </t>
  </si>
  <si>
    <r>
      <t xml:space="preserve">This tab summarizes the results for a reporting period based on inputs from the </t>
    </r>
    <r>
      <rPr>
        <b/>
        <i/>
        <sz val="12"/>
        <color indexed="8"/>
        <rFont val="Arial"/>
        <family val="2"/>
      </rPr>
      <t>Wafer, GHG Usage, and Emission Reduction Strategy</t>
    </r>
    <r>
      <rPr>
        <b/>
        <sz val="12"/>
        <color indexed="8"/>
        <rFont val="Arial"/>
        <family val="2"/>
      </rPr>
      <t xml:space="preserve"> tabs.  All emission results are reported as MMT CO</t>
    </r>
    <r>
      <rPr>
        <b/>
        <vertAlign val="subscript"/>
        <sz val="12"/>
        <color indexed="8"/>
        <rFont val="Arial"/>
        <family val="2"/>
      </rPr>
      <t>2</t>
    </r>
    <r>
      <rPr>
        <b/>
        <sz val="12"/>
        <color indexed="8"/>
        <rFont val="Arial"/>
        <family val="2"/>
      </rPr>
      <t xml:space="preserve">e.  For information about emissions calculations, please refer to the </t>
    </r>
    <r>
      <rPr>
        <b/>
        <i/>
        <sz val="12"/>
        <color indexed="8"/>
        <rFont val="Arial"/>
        <family val="2"/>
      </rPr>
      <t>InfoFormula</t>
    </r>
    <r>
      <rPr>
        <b/>
        <sz val="12"/>
        <color indexed="8"/>
        <rFont val="Arial"/>
        <family val="2"/>
      </rPr>
      <t xml:space="preserve"> tab.</t>
    </r>
  </si>
  <si>
    <t>If processes more than one "Other Size" wafers,  please include the additional "Other Size" wafers in the wafers processed calculation steps.</t>
  </si>
  <si>
    <t xml:space="preserve">Specify the brand name of the heat transfer fluid (HTF) and volume of HTF, in milliliter (mL) purchased and used in each reporting period below.  Additionally, specify whether HTF was added to an existing cooling system, used to fill a new system, or both and specify volume of HTF, in mL added to system in each reporting period below. </t>
  </si>
  <si>
    <t>Select the appropriate answer from the drop-down menu.  Specify the amount of HTF added to system below, if applicable.</t>
  </si>
  <si>
    <t>Heat transfer fluid data for each reporting period</t>
  </si>
  <si>
    <t>For each GHG below, specify the percentage of GHG fed into each process.  If a GHG is not fed into a particular process, please leave the corresponding cell empty (do not enter "0").</t>
  </si>
  <si>
    <t>Select "TRUE" from the drop-down menu if remote plasma is used for the process.</t>
  </si>
  <si>
    <t>Information on emission reduction strategy</t>
  </si>
  <si>
    <r>
      <t>This tab provides emissions results for each reporting period based on inputs from</t>
    </r>
    <r>
      <rPr>
        <b/>
        <i/>
        <sz val="12"/>
        <color indexed="8"/>
        <rFont val="Arial"/>
        <family val="2"/>
      </rPr>
      <t xml:space="preserve"> Wafer, GHG Usage, and Emission Reduction Strategy</t>
    </r>
    <r>
      <rPr>
        <b/>
        <sz val="12"/>
        <color indexed="8"/>
        <rFont val="Arial"/>
        <family val="2"/>
      </rPr>
      <t xml:space="preserve"> tabs.  For information about emissions calculations, please refer to the </t>
    </r>
    <r>
      <rPr>
        <b/>
        <i/>
        <sz val="12"/>
        <color indexed="8"/>
        <rFont val="Arial"/>
        <family val="2"/>
      </rPr>
      <t>InfoFormula</t>
    </r>
    <r>
      <rPr>
        <b/>
        <sz val="12"/>
        <color indexed="8"/>
        <rFont val="Arial"/>
        <family val="2"/>
      </rPr>
      <t xml:space="preserve"> tab.</t>
    </r>
  </si>
  <si>
    <t xml:space="preserve">Enter greenhouse gas (GHG) amounts, in kilograms, used in each reporting period for etching and Chemical Vapor Deposition (CVD) chamber cleaning processes below.  Value should be rounded to two decimal places.  </t>
  </si>
  <si>
    <r>
      <t>Value on this tab will be rounded to the nearest whole value, but emissions calculation will use value entered on the</t>
    </r>
    <r>
      <rPr>
        <i/>
        <sz val="10"/>
        <color indexed="8"/>
        <rFont val="Arial"/>
        <family val="2"/>
      </rPr>
      <t xml:space="preserve"> 3. GHG Tracking</t>
    </r>
    <r>
      <rPr>
        <sz val="10"/>
        <color indexed="8"/>
        <rFont val="Arial"/>
        <family val="2"/>
      </rPr>
      <t xml:space="preserve"> tab.</t>
    </r>
  </si>
  <si>
    <t>Emission Standards for Semiconductor Operations
Effective January 1, 2012</t>
  </si>
  <si>
    <t>CVD Chamber Cleaning and Etching Processes</t>
  </si>
  <si>
    <t>Wafer Surface Area Processed
(Million Square Centimeters Per Calendar Year)</t>
  </si>
  <si>
    <r>
      <t>Maximum Emissions Limit Per Square Centimeter for a Calendar Year
(Kg CO</t>
    </r>
    <r>
      <rPr>
        <b/>
        <vertAlign val="subscript"/>
        <sz val="10"/>
        <rFont val="Arial"/>
        <family val="2"/>
      </rPr>
      <t>2</t>
    </r>
    <r>
      <rPr>
        <b/>
        <sz val="10"/>
        <rFont val="Arial"/>
        <family val="2"/>
      </rPr>
      <t>e/cm</t>
    </r>
    <r>
      <rPr>
        <b/>
        <vertAlign val="superscript"/>
        <sz val="10"/>
        <rFont val="Arial"/>
        <family val="2"/>
      </rPr>
      <t>2</t>
    </r>
    <r>
      <rPr>
        <b/>
        <sz val="10"/>
        <rFont val="Arial"/>
        <family val="2"/>
      </rPr>
      <t>)</t>
    </r>
  </si>
  <si>
    <t>Tier 1: &gt;37.7</t>
  </si>
  <si>
    <t>Tier 2: &gt;3.7 and ≤37.7</t>
  </si>
  <si>
    <t>Tier 3: ≤3.7</t>
  </si>
  <si>
    <r>
      <t>Note: The definition of “facility” in the tool is the same definition for a semiconductor operation in Title 17, California Code of Regulations, section</t>
    </r>
    <r>
      <rPr>
        <b/>
        <sz val="12"/>
        <rFont val="Arial"/>
        <family val="2"/>
      </rPr>
      <t> </t>
    </r>
    <r>
      <rPr>
        <b/>
        <sz val="12"/>
        <rFont val="Arial"/>
        <family val="2"/>
      </rPr>
      <t xml:space="preserve">95322 (a) (15).  </t>
    </r>
  </si>
  <si>
    <t>For questions using this tool, please contact ARB staff at:                                                                                                                                                                                                                                                                                                                                                                                                                                                                                                                                                                                                                                                                                                                                                                                                                                                                                                                                                                                                                                                                                                                                                                                                                                                                                                                                                                                                                                                                                                                                                                                                                                                                                                                                                                                                                                                                                                                                                                                                                                                                                                                                                                                                                                                                                                                                                                                                                                                                                                                                                                                                                                                                                                                                                                                                                                                                                                                                                                                                                                                                                                                                                                                .</t>
  </si>
  <si>
    <t>100-Year IPCC GWP Values</t>
  </si>
  <si>
    <t>Wafers Processed in Square Centimeters</t>
  </si>
  <si>
    <t>Kg of GHG Used in Etching</t>
  </si>
  <si>
    <t>Kg of GHG Used in CVD Cleaning</t>
  </si>
  <si>
    <t xml:space="preserve">CVD Cleaning Process
</t>
  </si>
  <si>
    <t>GHG</t>
  </si>
  <si>
    <t>Emissions
(Kg)</t>
  </si>
  <si>
    <r>
      <t>Use second assessment GWP values for all greenhouse gases, except use the fourth assessment GWP value for NF</t>
    </r>
    <r>
      <rPr>
        <vertAlign val="subscript"/>
        <sz val="10"/>
        <rFont val="Arial"/>
        <family val="2"/>
      </rPr>
      <t>3</t>
    </r>
  </si>
  <si>
    <t>Wafer Size = Diameter of the Wafer</t>
  </si>
  <si>
    <t xml:space="preserve"> Etching
(Kg)</t>
  </si>
  <si>
    <t>CVD Cleaning
(Kg)</t>
  </si>
  <si>
    <t>Etching
(Kg)</t>
  </si>
  <si>
    <t>Both Etching and CVD Cleaning
(Kg)</t>
  </si>
  <si>
    <r>
      <t>Etching</t>
    </r>
    <r>
      <rPr>
        <b/>
        <sz val="6"/>
        <rFont val="Arial"/>
        <family val="2"/>
      </rPr>
      <t/>
    </r>
  </si>
  <si>
    <r>
      <t>CVD Cleaning</t>
    </r>
    <r>
      <rPr>
        <b/>
        <sz val="6"/>
        <rFont val="Arial"/>
        <family val="2"/>
      </rPr>
      <t/>
    </r>
  </si>
  <si>
    <t>IPCC Tier 2b emission calculation formula only accounts for emission control technology used in the etching and CVD chamber cleaning processes.  "Other GHGs" usage values for "Other GHGs" are not included in the total average emissions calculation because there is no accepted method for determining carbon dioxide equivalent emissions.</t>
  </si>
  <si>
    <t>Wafer Size in Millimeters</t>
  </si>
  <si>
    <t>II. GHG Use</t>
  </si>
  <si>
    <r>
      <t>Abate 
c-C</t>
    </r>
    <r>
      <rPr>
        <b/>
        <vertAlign val="subscript"/>
        <sz val="10"/>
        <color indexed="18"/>
        <rFont val="Arial"/>
        <family val="2"/>
      </rPr>
      <t>4</t>
    </r>
    <r>
      <rPr>
        <b/>
        <sz val="10"/>
        <color indexed="18"/>
        <rFont val="Arial"/>
        <family val="2"/>
      </rPr>
      <t>F</t>
    </r>
    <r>
      <rPr>
        <b/>
        <vertAlign val="subscript"/>
        <sz val="10"/>
        <color indexed="18"/>
        <rFont val="Arial"/>
        <family val="2"/>
      </rPr>
      <t>8</t>
    </r>
  </si>
  <si>
    <r>
      <t>Emissions resulting from the use of a specific GHG consist of emissions of the GHG itself plus emissions of CF</t>
    </r>
    <r>
      <rPr>
        <vertAlign val="subscript"/>
        <sz val="10"/>
        <rFont val="Arial"/>
        <family val="2"/>
      </rPr>
      <t>4</t>
    </r>
    <r>
      <rPr>
        <sz val="10"/>
        <rFont val="Arial"/>
        <family val="2"/>
      </rPr>
      <t>, C</t>
    </r>
    <r>
      <rPr>
        <vertAlign val="subscript"/>
        <sz val="10"/>
        <rFont val="Arial"/>
        <family val="2"/>
      </rPr>
      <t>2</t>
    </r>
    <r>
      <rPr>
        <sz val="10"/>
        <rFont val="Arial"/>
        <family val="2"/>
      </rPr>
      <t>F</t>
    </r>
    <r>
      <rPr>
        <vertAlign val="subscript"/>
        <sz val="10"/>
        <rFont val="Arial"/>
        <family val="2"/>
      </rPr>
      <t>6</t>
    </r>
    <r>
      <rPr>
        <sz val="10"/>
        <rFont val="Arial"/>
        <family val="2"/>
      </rPr>
      <t>, CHF</t>
    </r>
    <r>
      <rPr>
        <vertAlign val="subscript"/>
        <sz val="10"/>
        <rFont val="Arial"/>
        <family val="2"/>
      </rPr>
      <t>3</t>
    </r>
    <r>
      <rPr>
        <sz val="10"/>
        <rFont val="Arial"/>
        <family val="2"/>
      </rPr>
      <t>, and C</t>
    </r>
    <r>
      <rPr>
        <vertAlign val="subscript"/>
        <sz val="10"/>
        <rFont val="Arial"/>
        <family val="2"/>
      </rPr>
      <t>3</t>
    </r>
    <r>
      <rPr>
        <sz val="10"/>
        <rFont val="Arial"/>
        <family val="2"/>
      </rPr>
      <t>F</t>
    </r>
    <r>
      <rPr>
        <vertAlign val="subscript"/>
        <sz val="10"/>
        <rFont val="Arial"/>
        <family val="2"/>
      </rPr>
      <t>8</t>
    </r>
    <r>
      <rPr>
        <sz val="10"/>
        <rFont val="Arial"/>
        <family val="2"/>
      </rPr>
      <t xml:space="preserve"> created as by-products during the use of the GHG.</t>
    </r>
  </si>
  <si>
    <r>
      <t>Use By-Product Emissions Equations 6.8-6.11, from the 2006 IPCC Guidelines for National Greenhouse Gas Inventories report, to calculate by-products for CF</t>
    </r>
    <r>
      <rPr>
        <vertAlign val="subscript"/>
        <sz val="10"/>
        <rFont val="Arial"/>
        <family val="2"/>
      </rPr>
      <t>4</t>
    </r>
    <r>
      <rPr>
        <sz val="10"/>
        <rFont val="Arial"/>
        <family val="2"/>
      </rPr>
      <t>, C</t>
    </r>
    <r>
      <rPr>
        <vertAlign val="subscript"/>
        <sz val="10"/>
        <rFont val="Arial"/>
        <family val="2"/>
      </rPr>
      <t>2</t>
    </r>
    <r>
      <rPr>
        <sz val="10"/>
        <rFont val="Arial"/>
        <family val="2"/>
      </rPr>
      <t>F</t>
    </r>
    <r>
      <rPr>
        <vertAlign val="subscript"/>
        <sz val="10"/>
        <rFont val="Arial"/>
        <family val="2"/>
      </rPr>
      <t>6</t>
    </r>
    <r>
      <rPr>
        <sz val="10"/>
        <rFont val="Arial"/>
        <family val="2"/>
      </rPr>
      <t>, CHF</t>
    </r>
    <r>
      <rPr>
        <vertAlign val="subscript"/>
        <sz val="10"/>
        <rFont val="Arial"/>
        <family val="2"/>
      </rPr>
      <t>3</t>
    </r>
    <r>
      <rPr>
        <sz val="10"/>
        <rFont val="Arial"/>
        <family val="2"/>
      </rPr>
      <t>, and C</t>
    </r>
    <r>
      <rPr>
        <vertAlign val="subscript"/>
        <sz val="10"/>
        <rFont val="Arial"/>
        <family val="2"/>
      </rPr>
      <t>3</t>
    </r>
    <r>
      <rPr>
        <sz val="10"/>
        <rFont val="Arial"/>
        <family val="2"/>
      </rPr>
      <t>F</t>
    </r>
    <r>
      <rPr>
        <vertAlign val="subscript"/>
        <sz val="10"/>
        <rFont val="Arial"/>
        <family val="2"/>
      </rPr>
      <t>8</t>
    </r>
    <r>
      <rPr>
        <sz val="10"/>
        <rFont val="Arial"/>
        <family val="2"/>
      </rPr>
      <t xml:space="preserve"> created as by-products during the use of gas i.  Use Tier 2 by-product default values from Table 6.3 of the 2006 IPCC Guidelines for National Greenhouse Gas Inventories report to calculate by-product emissions.</t>
    </r>
  </si>
  <si>
    <t>Facility Name</t>
  </si>
  <si>
    <t>Facility Information Worksheet</t>
  </si>
  <si>
    <t xml:space="preserve">This emissions estimate calculator (tool) is designed to assist in benchmarking and calculating greenhouse gas (GHG) emissions from semiconductor operations.  A semiconductor operation (facility) refers to the processing of semiconductor devices or related solid state devices.  This may include, but is not limited to, the processing of diodes, zeners, stacks, rectifiers, integrated microcircuits, transistors, solar cells, light-sensing devices, and light-emitting devices.  The types of facilities include manufacturers, research and development organizations, and universities that perform research and development.  </t>
  </si>
  <si>
    <t>Additional Other Size Wafers</t>
  </si>
  <si>
    <t>Number of 150 mm Wafer Size</t>
  </si>
  <si>
    <t>Number of 200 mm Wafer Size</t>
  </si>
  <si>
    <t>Number of 300 mm Wafer Size</t>
  </si>
  <si>
    <t>Per Reporting Period</t>
  </si>
  <si>
    <t>http://www.arb.ca.gov/cc/semiconductors/contact.htm</t>
  </si>
  <si>
    <r>
      <t>C</t>
    </r>
    <r>
      <rPr>
        <b/>
        <vertAlign val="subscript"/>
        <sz val="10"/>
        <color indexed="18"/>
        <rFont val="Arial"/>
        <family val="2"/>
      </rPr>
      <t>5</t>
    </r>
    <r>
      <rPr>
        <b/>
        <sz val="10"/>
        <color indexed="18"/>
        <rFont val="Arial"/>
        <family val="2"/>
      </rPr>
      <t>F</t>
    </r>
    <r>
      <rPr>
        <b/>
        <vertAlign val="subscript"/>
        <sz val="10"/>
        <color indexed="18"/>
        <rFont val="Arial"/>
        <family val="2"/>
      </rPr>
      <t xml:space="preserve">8
</t>
    </r>
    <r>
      <rPr>
        <b/>
        <sz val="10"/>
        <color indexed="18"/>
        <rFont val="Arial"/>
        <family val="2"/>
      </rPr>
      <t>(Kg)</t>
    </r>
  </si>
  <si>
    <r>
      <t>CH</t>
    </r>
    <r>
      <rPr>
        <b/>
        <vertAlign val="subscript"/>
        <sz val="10"/>
        <color indexed="18"/>
        <rFont val="Arial"/>
        <family val="2"/>
      </rPr>
      <t>2</t>
    </r>
    <r>
      <rPr>
        <b/>
        <sz val="10"/>
        <color indexed="18"/>
        <rFont val="Arial"/>
        <family val="2"/>
      </rPr>
      <t>F</t>
    </r>
    <r>
      <rPr>
        <b/>
        <vertAlign val="subscript"/>
        <sz val="10"/>
        <color indexed="18"/>
        <rFont val="Arial"/>
        <family val="2"/>
      </rPr>
      <t xml:space="preserve">2
</t>
    </r>
    <r>
      <rPr>
        <b/>
        <sz val="10"/>
        <color indexed="18"/>
        <rFont val="Arial"/>
        <family val="2"/>
      </rPr>
      <t>(Kg)</t>
    </r>
  </si>
  <si>
    <r>
      <t>COF</t>
    </r>
    <r>
      <rPr>
        <b/>
        <vertAlign val="subscript"/>
        <sz val="10"/>
        <color indexed="18"/>
        <rFont val="Arial"/>
        <family val="2"/>
      </rPr>
      <t xml:space="preserve">2
</t>
    </r>
    <r>
      <rPr>
        <b/>
        <sz val="10"/>
        <color indexed="18"/>
        <rFont val="Arial"/>
        <family val="2"/>
      </rPr>
      <t>(Kg)</t>
    </r>
  </si>
  <si>
    <r>
      <t>CH</t>
    </r>
    <r>
      <rPr>
        <b/>
        <vertAlign val="subscript"/>
        <sz val="10"/>
        <rFont val="Arial"/>
        <family val="2"/>
      </rPr>
      <t>2</t>
    </r>
    <r>
      <rPr>
        <b/>
        <sz val="10"/>
        <rFont val="Arial"/>
        <family val="2"/>
      </rPr>
      <t>F</t>
    </r>
    <r>
      <rPr>
        <b/>
        <vertAlign val="subscript"/>
        <sz val="10"/>
        <rFont val="Arial"/>
        <family val="2"/>
      </rPr>
      <t>2</t>
    </r>
  </si>
  <si>
    <r>
      <t>C</t>
    </r>
    <r>
      <rPr>
        <b/>
        <vertAlign val="subscript"/>
        <sz val="10"/>
        <rFont val="Arial"/>
        <family val="2"/>
      </rPr>
      <t>5</t>
    </r>
    <r>
      <rPr>
        <b/>
        <sz val="10"/>
        <rFont val="Arial"/>
        <family val="2"/>
      </rPr>
      <t>F</t>
    </r>
    <r>
      <rPr>
        <b/>
        <vertAlign val="subscript"/>
        <sz val="10"/>
        <rFont val="Arial"/>
        <family val="2"/>
      </rPr>
      <t>8</t>
    </r>
  </si>
  <si>
    <r>
      <t>COF</t>
    </r>
    <r>
      <rPr>
        <b/>
        <vertAlign val="subscript"/>
        <sz val="10"/>
        <rFont val="Arial"/>
        <family val="2"/>
      </rPr>
      <t>2</t>
    </r>
  </si>
  <si>
    <t>Note:</t>
  </si>
  <si>
    <r>
      <t>CH</t>
    </r>
    <r>
      <rPr>
        <b/>
        <vertAlign val="subscript"/>
        <sz val="10"/>
        <rFont val="Arial"/>
        <family val="2"/>
      </rPr>
      <t>2</t>
    </r>
    <r>
      <rPr>
        <b/>
        <sz val="10"/>
        <rFont val="Arial"/>
        <family val="2"/>
      </rPr>
      <t>F</t>
    </r>
    <r>
      <rPr>
        <b/>
        <vertAlign val="subscript"/>
        <sz val="10"/>
        <rFont val="Arial"/>
        <family val="2"/>
      </rPr>
      <t xml:space="preserve">2 </t>
    </r>
    <r>
      <rPr>
        <b/>
        <sz val="10"/>
        <rFont val="Arial"/>
        <family val="2"/>
      </rPr>
      <t xml:space="preserve">Total </t>
    </r>
  </si>
  <si>
    <r>
      <t>CH</t>
    </r>
    <r>
      <rPr>
        <b/>
        <i/>
        <vertAlign val="subscript"/>
        <sz val="10"/>
        <rFont val="Arial"/>
        <family val="2"/>
      </rPr>
      <t>2</t>
    </r>
    <r>
      <rPr>
        <b/>
        <i/>
        <sz val="10"/>
        <rFont val="Arial"/>
        <family val="2"/>
      </rPr>
      <t>F</t>
    </r>
    <r>
      <rPr>
        <b/>
        <i/>
        <vertAlign val="subscript"/>
        <sz val="10"/>
        <rFont val="Arial"/>
        <family val="2"/>
      </rPr>
      <t>2</t>
    </r>
    <r>
      <rPr>
        <b/>
        <i/>
        <sz val="10"/>
        <rFont val="Arial"/>
        <family val="2"/>
      </rPr>
      <t xml:space="preserve"> Etching</t>
    </r>
  </si>
  <si>
    <r>
      <t>CH</t>
    </r>
    <r>
      <rPr>
        <b/>
        <i/>
        <vertAlign val="subscript"/>
        <sz val="10"/>
        <rFont val="Arial"/>
        <family val="2"/>
      </rPr>
      <t>2</t>
    </r>
    <r>
      <rPr>
        <b/>
        <i/>
        <sz val="10"/>
        <rFont val="Arial"/>
        <family val="2"/>
      </rPr>
      <t>F</t>
    </r>
    <r>
      <rPr>
        <b/>
        <i/>
        <vertAlign val="subscript"/>
        <sz val="10"/>
        <rFont val="Arial"/>
        <family val="2"/>
      </rPr>
      <t xml:space="preserve">2 </t>
    </r>
    <r>
      <rPr>
        <b/>
        <i/>
        <sz val="10"/>
        <rFont val="Arial"/>
        <family val="2"/>
      </rPr>
      <t>CVD Cleaning</t>
    </r>
  </si>
  <si>
    <r>
      <t>C</t>
    </r>
    <r>
      <rPr>
        <b/>
        <vertAlign val="subscript"/>
        <sz val="10"/>
        <rFont val="Arial"/>
        <family val="2"/>
      </rPr>
      <t>5</t>
    </r>
    <r>
      <rPr>
        <b/>
        <sz val="10"/>
        <rFont val="Arial"/>
        <family val="2"/>
      </rPr>
      <t>F</t>
    </r>
    <r>
      <rPr>
        <b/>
        <vertAlign val="subscript"/>
        <sz val="10"/>
        <rFont val="Arial"/>
        <family val="2"/>
      </rPr>
      <t>8</t>
    </r>
    <r>
      <rPr>
        <b/>
        <sz val="10"/>
        <rFont val="Arial"/>
        <family val="2"/>
      </rPr>
      <t xml:space="preserve"> Total </t>
    </r>
  </si>
  <si>
    <r>
      <t>C</t>
    </r>
    <r>
      <rPr>
        <b/>
        <i/>
        <vertAlign val="subscript"/>
        <sz val="10"/>
        <rFont val="Arial"/>
        <family val="2"/>
      </rPr>
      <t>5</t>
    </r>
    <r>
      <rPr>
        <b/>
        <i/>
        <sz val="10"/>
        <rFont val="Arial"/>
        <family val="2"/>
      </rPr>
      <t>F</t>
    </r>
    <r>
      <rPr>
        <b/>
        <i/>
        <vertAlign val="subscript"/>
        <sz val="10"/>
        <rFont val="Arial"/>
        <family val="2"/>
      </rPr>
      <t>8</t>
    </r>
    <r>
      <rPr>
        <b/>
        <i/>
        <sz val="10"/>
        <rFont val="Arial"/>
        <family val="2"/>
      </rPr>
      <t xml:space="preserve"> Etching</t>
    </r>
  </si>
  <si>
    <r>
      <t>C</t>
    </r>
    <r>
      <rPr>
        <b/>
        <i/>
        <vertAlign val="subscript"/>
        <sz val="10"/>
        <rFont val="Arial"/>
        <family val="2"/>
      </rPr>
      <t>5</t>
    </r>
    <r>
      <rPr>
        <b/>
        <i/>
        <sz val="10"/>
        <rFont val="Arial"/>
        <family val="2"/>
      </rPr>
      <t>F</t>
    </r>
    <r>
      <rPr>
        <b/>
        <i/>
        <vertAlign val="subscript"/>
        <sz val="10"/>
        <rFont val="Arial"/>
        <family val="2"/>
      </rPr>
      <t>8</t>
    </r>
    <r>
      <rPr>
        <b/>
        <i/>
        <sz val="10"/>
        <rFont val="Arial"/>
        <family val="2"/>
      </rPr>
      <t xml:space="preserve"> CVD Cleaning</t>
    </r>
  </si>
  <si>
    <r>
      <t>COF</t>
    </r>
    <r>
      <rPr>
        <b/>
        <vertAlign val="subscript"/>
        <sz val="10"/>
        <rFont val="Arial"/>
        <family val="2"/>
      </rPr>
      <t>2</t>
    </r>
    <r>
      <rPr>
        <b/>
        <sz val="10"/>
        <rFont val="Arial"/>
        <family val="2"/>
      </rPr>
      <t xml:space="preserve"> Total </t>
    </r>
  </si>
  <si>
    <r>
      <t>COF</t>
    </r>
    <r>
      <rPr>
        <b/>
        <i/>
        <vertAlign val="subscript"/>
        <sz val="10"/>
        <rFont val="Arial"/>
        <family val="2"/>
      </rPr>
      <t>2</t>
    </r>
    <r>
      <rPr>
        <b/>
        <i/>
        <sz val="10"/>
        <rFont val="Arial"/>
        <family val="2"/>
      </rPr>
      <t xml:space="preserve"> Etching</t>
    </r>
  </si>
  <si>
    <r>
      <t>COF</t>
    </r>
    <r>
      <rPr>
        <b/>
        <i/>
        <vertAlign val="subscript"/>
        <sz val="10"/>
        <rFont val="Arial"/>
        <family val="2"/>
      </rPr>
      <t>2</t>
    </r>
    <r>
      <rPr>
        <b/>
        <i/>
        <sz val="10"/>
        <rFont val="Arial"/>
        <family val="2"/>
      </rPr>
      <t xml:space="preserve"> CVD Cleaning</t>
    </r>
  </si>
  <si>
    <r>
      <t>Kg of CH</t>
    </r>
    <r>
      <rPr>
        <b/>
        <vertAlign val="subscript"/>
        <sz val="10"/>
        <rFont val="Arial"/>
        <family val="2"/>
      </rPr>
      <t>2</t>
    </r>
    <r>
      <rPr>
        <b/>
        <sz val="10"/>
        <rFont val="Arial"/>
        <family val="2"/>
      </rPr>
      <t>F</t>
    </r>
    <r>
      <rPr>
        <b/>
        <vertAlign val="subscript"/>
        <sz val="10"/>
        <rFont val="Arial"/>
        <family val="2"/>
      </rPr>
      <t>2</t>
    </r>
  </si>
  <si>
    <r>
      <t>Part Ei - CH</t>
    </r>
    <r>
      <rPr>
        <b/>
        <i/>
        <vertAlign val="subscript"/>
        <sz val="10"/>
        <rFont val="Arial"/>
        <family val="2"/>
      </rPr>
      <t>2</t>
    </r>
    <r>
      <rPr>
        <b/>
        <i/>
        <sz val="10"/>
        <rFont val="Arial"/>
        <family val="2"/>
      </rPr>
      <t>F</t>
    </r>
    <r>
      <rPr>
        <b/>
        <i/>
        <vertAlign val="subscript"/>
        <sz val="10"/>
        <rFont val="Arial"/>
        <family val="2"/>
      </rPr>
      <t>2</t>
    </r>
  </si>
  <si>
    <r>
      <t>Part BPECF</t>
    </r>
    <r>
      <rPr>
        <b/>
        <i/>
        <vertAlign val="subscript"/>
        <sz val="10"/>
        <rFont val="Arial"/>
        <family val="2"/>
      </rPr>
      <t>4</t>
    </r>
    <r>
      <rPr>
        <b/>
        <i/>
        <sz val="10"/>
        <rFont val="Arial"/>
        <family val="2"/>
      </rPr>
      <t xml:space="preserve"> - CH</t>
    </r>
    <r>
      <rPr>
        <b/>
        <i/>
        <vertAlign val="subscript"/>
        <sz val="10"/>
        <rFont val="Arial"/>
        <family val="2"/>
      </rPr>
      <t>2</t>
    </r>
    <r>
      <rPr>
        <b/>
        <i/>
        <sz val="10"/>
        <rFont val="Arial"/>
        <family val="2"/>
      </rPr>
      <t>F</t>
    </r>
    <r>
      <rPr>
        <b/>
        <i/>
        <vertAlign val="subscript"/>
        <sz val="10"/>
        <rFont val="Arial"/>
        <family val="2"/>
      </rPr>
      <t>2</t>
    </r>
    <r>
      <rPr>
        <b/>
        <i/>
        <sz val="10"/>
        <rFont val="Arial"/>
        <family val="2"/>
      </rPr>
      <t xml:space="preserve"> for BCF</t>
    </r>
    <r>
      <rPr>
        <b/>
        <i/>
        <vertAlign val="subscript"/>
        <sz val="10"/>
        <rFont val="Arial"/>
        <family val="2"/>
      </rPr>
      <t>4</t>
    </r>
  </si>
  <si>
    <r>
      <t>Kg of C</t>
    </r>
    <r>
      <rPr>
        <b/>
        <vertAlign val="subscript"/>
        <sz val="10"/>
        <rFont val="Arial"/>
        <family val="2"/>
      </rPr>
      <t>5</t>
    </r>
    <r>
      <rPr>
        <b/>
        <sz val="10"/>
        <rFont val="Arial"/>
        <family val="2"/>
      </rPr>
      <t>F</t>
    </r>
    <r>
      <rPr>
        <b/>
        <vertAlign val="subscript"/>
        <sz val="10"/>
        <rFont val="Arial"/>
        <family val="2"/>
      </rPr>
      <t>8</t>
    </r>
  </si>
  <si>
    <r>
      <t>Part Ei - C</t>
    </r>
    <r>
      <rPr>
        <b/>
        <i/>
        <vertAlign val="subscript"/>
        <sz val="10"/>
        <rFont val="Arial"/>
        <family val="2"/>
      </rPr>
      <t>5</t>
    </r>
    <r>
      <rPr>
        <b/>
        <i/>
        <sz val="10"/>
        <rFont val="Arial"/>
        <family val="2"/>
      </rPr>
      <t>F</t>
    </r>
    <r>
      <rPr>
        <b/>
        <i/>
        <vertAlign val="subscript"/>
        <sz val="10"/>
        <rFont val="Arial"/>
        <family val="2"/>
      </rPr>
      <t>8</t>
    </r>
  </si>
  <si>
    <r>
      <t>Part BPECF</t>
    </r>
    <r>
      <rPr>
        <b/>
        <i/>
        <vertAlign val="subscript"/>
        <sz val="10"/>
        <rFont val="Arial"/>
        <family val="2"/>
      </rPr>
      <t>4</t>
    </r>
    <r>
      <rPr>
        <b/>
        <i/>
        <sz val="10"/>
        <rFont val="Arial"/>
        <family val="2"/>
      </rPr>
      <t xml:space="preserve"> - C</t>
    </r>
    <r>
      <rPr>
        <b/>
        <i/>
        <vertAlign val="subscript"/>
        <sz val="10"/>
        <rFont val="Arial"/>
        <family val="2"/>
      </rPr>
      <t>5</t>
    </r>
    <r>
      <rPr>
        <b/>
        <i/>
        <sz val="10"/>
        <rFont val="Arial"/>
        <family val="2"/>
      </rPr>
      <t>F</t>
    </r>
    <r>
      <rPr>
        <b/>
        <i/>
        <vertAlign val="subscript"/>
        <sz val="10"/>
        <rFont val="Arial"/>
        <family val="2"/>
      </rPr>
      <t>8</t>
    </r>
    <r>
      <rPr>
        <b/>
        <i/>
        <sz val="10"/>
        <rFont val="Arial"/>
        <family val="2"/>
      </rPr>
      <t xml:space="preserve"> for BCF</t>
    </r>
    <r>
      <rPr>
        <b/>
        <i/>
        <vertAlign val="subscript"/>
        <sz val="10"/>
        <rFont val="Arial"/>
        <family val="2"/>
      </rPr>
      <t>4</t>
    </r>
  </si>
  <si>
    <r>
      <t>Part BPEC</t>
    </r>
    <r>
      <rPr>
        <b/>
        <i/>
        <vertAlign val="subscript"/>
        <sz val="10"/>
        <rFont val="Arial"/>
        <family val="2"/>
      </rPr>
      <t>2</t>
    </r>
    <r>
      <rPr>
        <b/>
        <i/>
        <sz val="10"/>
        <rFont val="Arial"/>
        <family val="2"/>
      </rPr>
      <t>F</t>
    </r>
    <r>
      <rPr>
        <b/>
        <i/>
        <vertAlign val="subscript"/>
        <sz val="10"/>
        <rFont val="Arial"/>
        <family val="2"/>
      </rPr>
      <t>6</t>
    </r>
    <r>
      <rPr>
        <b/>
        <i/>
        <sz val="10"/>
        <rFont val="Arial"/>
        <family val="2"/>
      </rPr>
      <t xml:space="preserve"> - C</t>
    </r>
    <r>
      <rPr>
        <b/>
        <i/>
        <vertAlign val="subscript"/>
        <sz val="10"/>
        <rFont val="Arial"/>
        <family val="2"/>
      </rPr>
      <t>5</t>
    </r>
    <r>
      <rPr>
        <b/>
        <i/>
        <sz val="10"/>
        <rFont val="Arial"/>
        <family val="2"/>
      </rPr>
      <t>F</t>
    </r>
    <r>
      <rPr>
        <b/>
        <i/>
        <vertAlign val="subscript"/>
        <sz val="10"/>
        <rFont val="Arial"/>
        <family val="2"/>
      </rPr>
      <t>8</t>
    </r>
    <r>
      <rPr>
        <b/>
        <i/>
        <sz val="10"/>
        <rFont val="Arial"/>
        <family val="2"/>
      </rPr>
      <t xml:space="preserve"> for BC</t>
    </r>
    <r>
      <rPr>
        <b/>
        <i/>
        <vertAlign val="subscript"/>
        <sz val="10"/>
        <rFont val="Arial"/>
        <family val="2"/>
      </rPr>
      <t>2</t>
    </r>
    <r>
      <rPr>
        <b/>
        <i/>
        <sz val="10"/>
        <rFont val="Arial"/>
        <family val="2"/>
      </rPr>
      <t>F</t>
    </r>
    <r>
      <rPr>
        <b/>
        <i/>
        <vertAlign val="subscript"/>
        <sz val="10"/>
        <rFont val="Arial"/>
        <family val="2"/>
      </rPr>
      <t>6</t>
    </r>
  </si>
  <si>
    <r>
      <t>Kg of COF</t>
    </r>
    <r>
      <rPr>
        <b/>
        <vertAlign val="subscript"/>
        <sz val="10"/>
        <rFont val="Arial"/>
        <family val="2"/>
      </rPr>
      <t>2</t>
    </r>
  </si>
  <si>
    <r>
      <t>Part Ei - COF</t>
    </r>
    <r>
      <rPr>
        <b/>
        <i/>
        <vertAlign val="subscript"/>
        <sz val="10"/>
        <rFont val="Arial"/>
        <family val="2"/>
      </rPr>
      <t>2</t>
    </r>
  </si>
  <si>
    <r>
      <t>Part BPECF</t>
    </r>
    <r>
      <rPr>
        <b/>
        <i/>
        <vertAlign val="subscript"/>
        <sz val="10"/>
        <rFont val="Arial"/>
        <family val="2"/>
      </rPr>
      <t>4</t>
    </r>
    <r>
      <rPr>
        <b/>
        <i/>
        <sz val="10"/>
        <rFont val="Arial"/>
        <family val="2"/>
      </rPr>
      <t xml:space="preserve"> - COF</t>
    </r>
    <r>
      <rPr>
        <b/>
        <i/>
        <vertAlign val="subscript"/>
        <sz val="10"/>
        <rFont val="Arial"/>
        <family val="2"/>
      </rPr>
      <t>2</t>
    </r>
    <r>
      <rPr>
        <b/>
        <i/>
        <sz val="10"/>
        <rFont val="Arial"/>
        <family val="2"/>
      </rPr>
      <t xml:space="preserve"> for BCF</t>
    </r>
    <r>
      <rPr>
        <b/>
        <i/>
        <vertAlign val="subscript"/>
        <sz val="10"/>
        <rFont val="Arial"/>
        <family val="2"/>
      </rPr>
      <t>4</t>
    </r>
  </si>
  <si>
    <t xml:space="preserve">II.  </t>
  </si>
  <si>
    <t>Total Kg of GHG Used</t>
  </si>
  <si>
    <t>Results Report</t>
  </si>
  <si>
    <t>Start Date</t>
  </si>
  <si>
    <t>End Date</t>
  </si>
  <si>
    <t>Disclaimer: ARB does not warrant or assume any legal liability or responsibility for the accuracy, completeness, or usefulness of any calculations, information, apparatus, product, or process developed as a result of using the semiconductor operations greenhouse gas emissions estimate calculator (tool).</t>
  </si>
  <si>
    <r>
      <t xml:space="preserve">Facility's wafers processed, emission results, and emissions per square centimeter of wafer results in the </t>
    </r>
    <r>
      <rPr>
        <i/>
        <sz val="12"/>
        <rFont val="Arial"/>
        <family val="2"/>
      </rPr>
      <t>Results Summary</t>
    </r>
    <r>
      <rPr>
        <sz val="12"/>
        <rFont val="Arial"/>
        <family val="2"/>
      </rPr>
      <t xml:space="preserve"> tab based on the data entered</t>
    </r>
  </si>
  <si>
    <t>Information and Formula For Semiconductor Operations</t>
  </si>
  <si>
    <t>Wafer and Emissions Results for Each Reporting Period</t>
  </si>
  <si>
    <t>Results Summary for a Specific Reporting Period</t>
  </si>
  <si>
    <t xml:space="preserve">Calendar Year </t>
  </si>
  <si>
    <t>Total Wafer and Emissions Results for Entire Calendar Year</t>
  </si>
  <si>
    <t>Start and end dates of reporting periods</t>
  </si>
  <si>
    <t>Equipment Manufacturer</t>
  </si>
  <si>
    <t xml:space="preserve">The tool calculates emissions per wafers processed for the entire calendar year.  To calculate the emissions per wafers processed, it first calculates the total emissions by summing up emissions from all reporting periods in the same calendar year.  Secondly, it calculates total wafers processed by summing up wafers processed from all reporting periods in the same calendar year.  Finally, it divides the total emissions by the total wafers processed to determine emissions per wafers processed for the entire calendar year.  </t>
  </si>
  <si>
    <t>Wafer Tracking</t>
  </si>
  <si>
    <t>January</t>
  </si>
  <si>
    <t>February</t>
  </si>
  <si>
    <t>March</t>
  </si>
  <si>
    <t>April</t>
  </si>
  <si>
    <t>May</t>
  </si>
  <si>
    <t>June</t>
  </si>
  <si>
    <t>July</t>
  </si>
  <si>
    <t>August</t>
  </si>
  <si>
    <t>September</t>
  </si>
  <si>
    <t>October</t>
  </si>
  <si>
    <t>November</t>
  </si>
  <si>
    <t>December</t>
  </si>
  <si>
    <t>GHG Usage Tracking</t>
  </si>
  <si>
    <t>HTF Tracking</t>
  </si>
  <si>
    <t>Emissions Reduction Strategies Tracking</t>
  </si>
  <si>
    <t>IIIa.</t>
  </si>
  <si>
    <t>IIIb.</t>
  </si>
  <si>
    <r>
      <t>GHG Emissions in Million Metric Tons of Carbon Dioxide Equivalent (MMT CO</t>
    </r>
    <r>
      <rPr>
        <b/>
        <vertAlign val="subscript"/>
        <sz val="12"/>
        <rFont val="Arial"/>
        <family val="2"/>
      </rPr>
      <t>2</t>
    </r>
    <r>
      <rPr>
        <b/>
        <sz val="12"/>
        <rFont val="Arial"/>
        <family val="2"/>
      </rPr>
      <t>e) Information</t>
    </r>
  </si>
  <si>
    <t>A. Information needed to calculate emissions:</t>
  </si>
  <si>
    <r>
      <t>IPCC By-Product Emissions of CF</t>
    </r>
    <r>
      <rPr>
        <vertAlign val="subscript"/>
        <sz val="10"/>
        <rFont val="Arial"/>
        <family val="2"/>
      </rPr>
      <t>4</t>
    </r>
    <r>
      <rPr>
        <sz val="10"/>
        <rFont val="Arial"/>
        <family val="2"/>
      </rPr>
      <t>, C</t>
    </r>
    <r>
      <rPr>
        <vertAlign val="subscript"/>
        <sz val="10"/>
        <rFont val="Arial"/>
        <family val="2"/>
      </rPr>
      <t>2</t>
    </r>
    <r>
      <rPr>
        <sz val="10"/>
        <rFont val="Arial"/>
        <family val="2"/>
      </rPr>
      <t>F</t>
    </r>
    <r>
      <rPr>
        <vertAlign val="subscript"/>
        <sz val="10"/>
        <rFont val="Arial"/>
        <family val="2"/>
      </rPr>
      <t>6</t>
    </r>
    <r>
      <rPr>
        <sz val="10"/>
        <rFont val="Arial"/>
        <family val="2"/>
      </rPr>
      <t>, CHF</t>
    </r>
    <r>
      <rPr>
        <vertAlign val="subscript"/>
        <sz val="10"/>
        <rFont val="Arial"/>
        <family val="2"/>
      </rPr>
      <t>3</t>
    </r>
    <r>
      <rPr>
        <sz val="10"/>
        <rFont val="Arial"/>
        <family val="2"/>
      </rPr>
      <t>, and C</t>
    </r>
    <r>
      <rPr>
        <vertAlign val="subscript"/>
        <sz val="10"/>
        <rFont val="Arial"/>
        <family val="2"/>
      </rPr>
      <t>3</t>
    </r>
    <r>
      <rPr>
        <sz val="10"/>
        <rFont val="Arial"/>
        <family val="2"/>
      </rPr>
      <t>F</t>
    </r>
    <r>
      <rPr>
        <vertAlign val="subscript"/>
        <sz val="10"/>
        <rFont val="Arial"/>
        <family val="2"/>
      </rPr>
      <t>8</t>
    </r>
    <r>
      <rPr>
        <sz val="10"/>
        <rFont val="Arial"/>
        <family val="2"/>
      </rPr>
      <t xml:space="preserve"> Equations 
a. </t>
    </r>
    <r>
      <rPr>
        <sz val="10"/>
        <rFont val="Arial"/>
        <family val="2"/>
      </rPr>
      <t>BPE</t>
    </r>
    <r>
      <rPr>
        <vertAlign val="subscript"/>
        <sz val="10"/>
        <rFont val="Arial"/>
        <family val="2"/>
      </rPr>
      <t xml:space="preserve">CF4,i </t>
    </r>
    <r>
      <rPr>
        <sz val="10"/>
        <rFont val="Arial"/>
        <family val="2"/>
      </rPr>
      <t>= (1-h)*∑[B</t>
    </r>
    <r>
      <rPr>
        <vertAlign val="subscript"/>
        <sz val="10"/>
        <rFont val="Arial"/>
        <family val="2"/>
      </rPr>
      <t>CF4,i,p</t>
    </r>
    <r>
      <rPr>
        <sz val="10"/>
        <rFont val="Arial"/>
        <family val="2"/>
      </rPr>
      <t>*FC</t>
    </r>
    <r>
      <rPr>
        <i/>
        <sz val="10"/>
        <rFont val="Arial"/>
        <family val="2"/>
      </rPr>
      <t>i,p</t>
    </r>
    <r>
      <rPr>
        <sz val="10"/>
        <rFont val="Arial"/>
        <family val="2"/>
      </rPr>
      <t>*(1-ai,p*d</t>
    </r>
    <r>
      <rPr>
        <vertAlign val="subscript"/>
        <sz val="10"/>
        <rFont val="Arial"/>
        <family val="2"/>
      </rPr>
      <t>CF4,p</t>
    </r>
    <r>
      <rPr>
        <sz val="10"/>
        <rFont val="Arial"/>
        <family val="2"/>
      </rPr>
      <t xml:space="preserve">)] of all processes
b. </t>
    </r>
    <r>
      <rPr>
        <sz val="10"/>
        <rFont val="Arial"/>
        <family val="2"/>
      </rPr>
      <t>BPE</t>
    </r>
    <r>
      <rPr>
        <vertAlign val="subscript"/>
        <sz val="10"/>
        <rFont val="Arial"/>
        <family val="2"/>
      </rPr>
      <t>C2F6,i</t>
    </r>
    <r>
      <rPr>
        <sz val="10"/>
        <rFont val="Arial"/>
        <family val="2"/>
      </rPr>
      <t xml:space="preserve"> = (1-h)*∑[B</t>
    </r>
    <r>
      <rPr>
        <vertAlign val="subscript"/>
        <sz val="10"/>
        <rFont val="Arial"/>
        <family val="2"/>
      </rPr>
      <t>C2F6,i,p</t>
    </r>
    <r>
      <rPr>
        <sz val="10"/>
        <rFont val="Arial"/>
        <family val="2"/>
      </rPr>
      <t>*FC</t>
    </r>
    <r>
      <rPr>
        <i/>
        <sz val="10"/>
        <rFont val="Arial"/>
        <family val="2"/>
      </rPr>
      <t>i,p</t>
    </r>
    <r>
      <rPr>
        <sz val="10"/>
        <rFont val="Arial"/>
        <family val="2"/>
      </rPr>
      <t>*(1-ai,p*d</t>
    </r>
    <r>
      <rPr>
        <vertAlign val="subscript"/>
        <sz val="10"/>
        <rFont val="Arial"/>
        <family val="2"/>
      </rPr>
      <t>C2F6,p</t>
    </r>
    <r>
      <rPr>
        <sz val="10"/>
        <rFont val="Arial"/>
        <family val="2"/>
      </rPr>
      <t xml:space="preserve">)] of all processes
c. </t>
    </r>
    <r>
      <rPr>
        <sz val="10"/>
        <rFont val="Arial"/>
        <family val="2"/>
      </rPr>
      <t>BPE</t>
    </r>
    <r>
      <rPr>
        <vertAlign val="subscript"/>
        <sz val="10"/>
        <rFont val="Arial"/>
        <family val="2"/>
      </rPr>
      <t>CHF3,i</t>
    </r>
    <r>
      <rPr>
        <sz val="10"/>
        <rFont val="Arial"/>
        <family val="2"/>
      </rPr>
      <t xml:space="preserve"> = (1-h)*∑[B</t>
    </r>
    <r>
      <rPr>
        <vertAlign val="subscript"/>
        <sz val="10"/>
        <rFont val="Arial"/>
        <family val="2"/>
      </rPr>
      <t>CHF3,i,p</t>
    </r>
    <r>
      <rPr>
        <sz val="10"/>
        <rFont val="Arial"/>
        <family val="2"/>
      </rPr>
      <t>*FC</t>
    </r>
    <r>
      <rPr>
        <i/>
        <sz val="10"/>
        <rFont val="Arial"/>
        <family val="2"/>
      </rPr>
      <t>i,p</t>
    </r>
    <r>
      <rPr>
        <sz val="10"/>
        <rFont val="Arial"/>
        <family val="2"/>
      </rPr>
      <t>*(1-ai,p*d</t>
    </r>
    <r>
      <rPr>
        <vertAlign val="subscript"/>
        <sz val="10"/>
        <rFont val="Arial"/>
        <family val="2"/>
      </rPr>
      <t>CHF3,p</t>
    </r>
    <r>
      <rPr>
        <sz val="10"/>
        <rFont val="Arial"/>
        <family val="2"/>
      </rPr>
      <t xml:space="preserve">)] of all processes
d. </t>
    </r>
    <r>
      <rPr>
        <sz val="10"/>
        <rFont val="Arial"/>
        <family val="2"/>
      </rPr>
      <t>BPE</t>
    </r>
    <r>
      <rPr>
        <vertAlign val="subscript"/>
        <sz val="10"/>
        <rFont val="Arial"/>
        <family val="2"/>
      </rPr>
      <t>C3F8,i</t>
    </r>
    <r>
      <rPr>
        <sz val="10"/>
        <rFont val="Arial"/>
        <family val="2"/>
      </rPr>
      <t xml:space="preserve"> = (1-h)*∑[B</t>
    </r>
    <r>
      <rPr>
        <vertAlign val="subscript"/>
        <sz val="10"/>
        <rFont val="Arial"/>
        <family val="2"/>
      </rPr>
      <t>C3F8,i,p</t>
    </r>
    <r>
      <rPr>
        <sz val="10"/>
        <rFont val="Arial"/>
        <family val="2"/>
      </rPr>
      <t>*FC</t>
    </r>
    <r>
      <rPr>
        <i/>
        <sz val="10"/>
        <rFont val="Arial"/>
        <family val="2"/>
      </rPr>
      <t>i,p</t>
    </r>
    <r>
      <rPr>
        <sz val="10"/>
        <rFont val="Arial"/>
        <family val="2"/>
      </rPr>
      <t>*(1-ai,p*d</t>
    </r>
    <r>
      <rPr>
        <vertAlign val="subscript"/>
        <sz val="10"/>
        <rFont val="Arial"/>
        <family val="2"/>
      </rPr>
      <t>C3F8,p</t>
    </r>
    <r>
      <rPr>
        <sz val="10"/>
        <rFont val="Arial"/>
        <family val="2"/>
      </rPr>
      <t>)] of all processes
  Where:
     BPE</t>
    </r>
    <r>
      <rPr>
        <vertAlign val="subscript"/>
        <sz val="10"/>
        <rFont val="Arial"/>
        <family val="2"/>
      </rPr>
      <t xml:space="preserve">CF4 (C2F6, CHF3, or C3F8),i </t>
    </r>
    <r>
      <rPr>
        <sz val="10"/>
        <rFont val="Arial"/>
        <family val="2"/>
      </rPr>
      <t>= by-product emissions of CF</t>
    </r>
    <r>
      <rPr>
        <vertAlign val="subscript"/>
        <sz val="10"/>
        <rFont val="Arial"/>
        <family val="2"/>
      </rPr>
      <t>4</t>
    </r>
    <r>
      <rPr>
        <sz val="10"/>
        <rFont val="Arial"/>
        <family val="2"/>
      </rPr>
      <t xml:space="preserve"> (C</t>
    </r>
    <r>
      <rPr>
        <vertAlign val="subscript"/>
        <sz val="10"/>
        <rFont val="Arial"/>
        <family val="2"/>
      </rPr>
      <t>2</t>
    </r>
    <r>
      <rPr>
        <sz val="10"/>
        <rFont val="Arial"/>
        <family val="2"/>
      </rPr>
      <t>F</t>
    </r>
    <r>
      <rPr>
        <vertAlign val="subscript"/>
        <sz val="10"/>
        <rFont val="Arial"/>
        <family val="2"/>
      </rPr>
      <t>6</t>
    </r>
    <r>
      <rPr>
        <sz val="10"/>
        <rFont val="Arial"/>
        <family val="2"/>
      </rPr>
      <t>, CHF</t>
    </r>
    <r>
      <rPr>
        <vertAlign val="subscript"/>
        <sz val="10"/>
        <rFont val="Arial"/>
        <family val="2"/>
      </rPr>
      <t>3</t>
    </r>
    <r>
      <rPr>
        <sz val="10"/>
        <rFont val="Arial"/>
        <family val="2"/>
      </rPr>
      <t>, or C</t>
    </r>
    <r>
      <rPr>
        <vertAlign val="subscript"/>
        <sz val="10"/>
        <rFont val="Arial"/>
        <family val="2"/>
      </rPr>
      <t>3</t>
    </r>
    <r>
      <rPr>
        <sz val="10"/>
        <rFont val="Arial"/>
        <family val="2"/>
      </rPr>
      <t>F</t>
    </r>
    <r>
      <rPr>
        <vertAlign val="subscript"/>
        <sz val="10"/>
        <rFont val="Arial"/>
        <family val="2"/>
      </rPr>
      <t>8</t>
    </r>
    <r>
      <rPr>
        <sz val="10"/>
        <rFont val="Arial"/>
        <family val="2"/>
      </rPr>
      <t xml:space="preserve">) converted from the gas </t>
    </r>
    <r>
      <rPr>
        <i/>
        <sz val="10"/>
        <rFont val="Arial"/>
        <family val="2"/>
      </rPr>
      <t>i</t>
    </r>
    <r>
      <rPr>
        <sz val="10"/>
        <rFont val="Arial"/>
        <family val="2"/>
      </rPr>
      <t xml:space="preserve"> used, kg
     B</t>
    </r>
    <r>
      <rPr>
        <vertAlign val="subscript"/>
        <sz val="10"/>
        <rFont val="Arial"/>
        <family val="2"/>
      </rPr>
      <t xml:space="preserve">CF4 (C2F6, CHF3, or C3F8),i,p </t>
    </r>
    <r>
      <rPr>
        <sz val="10"/>
        <rFont val="Arial"/>
        <family val="2"/>
      </rPr>
      <t>= emission factor for by-product emissions of CF</t>
    </r>
    <r>
      <rPr>
        <vertAlign val="subscript"/>
        <sz val="10"/>
        <rFont val="Arial"/>
        <family val="2"/>
      </rPr>
      <t>4</t>
    </r>
    <r>
      <rPr>
        <sz val="10"/>
        <rFont val="Arial"/>
        <family val="2"/>
      </rPr>
      <t xml:space="preserve"> (C</t>
    </r>
    <r>
      <rPr>
        <vertAlign val="subscript"/>
        <sz val="10"/>
        <rFont val="Arial"/>
        <family val="2"/>
      </rPr>
      <t>2</t>
    </r>
    <r>
      <rPr>
        <sz val="10"/>
        <rFont val="Arial"/>
        <family val="2"/>
      </rPr>
      <t>F</t>
    </r>
    <r>
      <rPr>
        <vertAlign val="subscript"/>
        <sz val="10"/>
        <rFont val="Arial"/>
        <family val="2"/>
      </rPr>
      <t>6</t>
    </r>
    <r>
      <rPr>
        <sz val="10"/>
        <rFont val="Arial"/>
        <family val="2"/>
      </rPr>
      <t>, CHF</t>
    </r>
    <r>
      <rPr>
        <vertAlign val="subscript"/>
        <sz val="10"/>
        <rFont val="Arial"/>
        <family val="2"/>
      </rPr>
      <t>3</t>
    </r>
    <r>
      <rPr>
        <sz val="10"/>
        <rFont val="Arial"/>
        <family val="2"/>
      </rPr>
      <t>, or C</t>
    </r>
    <r>
      <rPr>
        <vertAlign val="subscript"/>
        <sz val="10"/>
        <rFont val="Arial"/>
        <family val="2"/>
      </rPr>
      <t>3</t>
    </r>
    <r>
      <rPr>
        <sz val="10"/>
        <rFont val="Arial"/>
        <family val="2"/>
      </rPr>
      <t>F</t>
    </r>
    <r>
      <rPr>
        <vertAlign val="subscript"/>
        <sz val="10"/>
        <rFont val="Arial"/>
        <family val="2"/>
      </rPr>
      <t>8</t>
    </r>
    <r>
      <rPr>
        <sz val="10"/>
        <rFont val="Arial"/>
        <family val="2"/>
      </rPr>
      <t xml:space="preserve">) converted from gas </t>
    </r>
    <r>
      <rPr>
        <i/>
        <sz val="10"/>
        <rFont val="Arial"/>
        <family val="2"/>
      </rPr>
      <t xml:space="preserve">i </t>
    </r>
    <r>
      <rPr>
        <sz val="10"/>
        <rFont val="Arial"/>
        <family val="2"/>
      </rPr>
      <t>in process type p, kg CF</t>
    </r>
    <r>
      <rPr>
        <vertAlign val="subscript"/>
        <sz val="10"/>
        <rFont val="Arial"/>
        <family val="2"/>
      </rPr>
      <t xml:space="preserve">4 </t>
    </r>
    <r>
      <rPr>
        <sz val="10"/>
        <rFont val="Arial"/>
        <family val="2"/>
      </rPr>
      <t>(C</t>
    </r>
    <r>
      <rPr>
        <vertAlign val="subscript"/>
        <sz val="10"/>
        <rFont val="Arial"/>
        <family val="2"/>
      </rPr>
      <t>2</t>
    </r>
    <r>
      <rPr>
        <sz val="10"/>
        <rFont val="Arial"/>
        <family val="2"/>
      </rPr>
      <t>F</t>
    </r>
    <r>
      <rPr>
        <vertAlign val="subscript"/>
        <sz val="10"/>
        <rFont val="Arial"/>
        <family val="2"/>
      </rPr>
      <t>6</t>
    </r>
    <r>
      <rPr>
        <sz val="10"/>
        <rFont val="Arial"/>
        <family val="2"/>
      </rPr>
      <t>, CHF</t>
    </r>
    <r>
      <rPr>
        <vertAlign val="subscript"/>
        <sz val="10"/>
        <rFont val="Arial"/>
        <family val="2"/>
      </rPr>
      <t>3</t>
    </r>
    <r>
      <rPr>
        <sz val="10"/>
        <rFont val="Arial"/>
        <family val="2"/>
      </rPr>
      <t>, or C</t>
    </r>
    <r>
      <rPr>
        <vertAlign val="subscript"/>
        <sz val="10"/>
        <rFont val="Arial"/>
        <family val="2"/>
      </rPr>
      <t>3</t>
    </r>
    <r>
      <rPr>
        <sz val="10"/>
        <rFont val="Arial"/>
        <family val="2"/>
      </rPr>
      <t>F</t>
    </r>
    <r>
      <rPr>
        <vertAlign val="subscript"/>
        <sz val="10"/>
        <rFont val="Arial"/>
        <family val="2"/>
      </rPr>
      <t>8</t>
    </r>
    <r>
      <rPr>
        <sz val="10"/>
        <rFont val="Arial"/>
        <family val="2"/>
      </rPr>
      <t>) created/kg gas</t>
    </r>
    <r>
      <rPr>
        <i/>
        <sz val="10"/>
        <rFont val="Arial"/>
        <family val="2"/>
      </rPr>
      <t xml:space="preserve"> i</t>
    </r>
    <r>
      <rPr>
        <sz val="10"/>
        <rFont val="Arial"/>
        <family val="2"/>
      </rPr>
      <t xml:space="preserve"> used
      h = fraction of gas remaining in shipping container (heel) after use.  The default value is 0.10.
      d</t>
    </r>
    <r>
      <rPr>
        <vertAlign val="subscript"/>
        <sz val="10"/>
        <rFont val="Arial"/>
        <family val="2"/>
      </rPr>
      <t>CF4 (C2F6, CHF3, or C3F8),p</t>
    </r>
    <r>
      <rPr>
        <sz val="10"/>
        <rFont val="Arial"/>
        <family val="2"/>
      </rPr>
      <t xml:space="preserve"> = fraction of CF</t>
    </r>
    <r>
      <rPr>
        <vertAlign val="subscript"/>
        <sz val="10"/>
        <rFont val="Arial"/>
        <family val="2"/>
      </rPr>
      <t>4</t>
    </r>
    <r>
      <rPr>
        <sz val="10"/>
        <rFont val="Arial"/>
        <family val="2"/>
      </rPr>
      <t xml:space="preserve"> (C2F</t>
    </r>
    <r>
      <rPr>
        <vertAlign val="subscript"/>
        <sz val="10"/>
        <rFont val="Arial"/>
        <family val="2"/>
      </rPr>
      <t>6</t>
    </r>
    <r>
      <rPr>
        <sz val="10"/>
        <rFont val="Arial"/>
        <family val="2"/>
      </rPr>
      <t>, CHF</t>
    </r>
    <r>
      <rPr>
        <vertAlign val="subscript"/>
        <sz val="10"/>
        <rFont val="Arial"/>
        <family val="2"/>
      </rPr>
      <t>3</t>
    </r>
    <r>
      <rPr>
        <sz val="10"/>
        <rFont val="Arial"/>
        <family val="2"/>
      </rPr>
      <t>, or C</t>
    </r>
    <r>
      <rPr>
        <vertAlign val="subscript"/>
        <sz val="10"/>
        <rFont val="Arial"/>
        <family val="2"/>
      </rPr>
      <t>3</t>
    </r>
    <r>
      <rPr>
        <sz val="10"/>
        <rFont val="Arial"/>
        <family val="2"/>
      </rPr>
      <t>F</t>
    </r>
    <r>
      <rPr>
        <vertAlign val="subscript"/>
        <sz val="10"/>
        <rFont val="Arial"/>
        <family val="2"/>
      </rPr>
      <t>8)</t>
    </r>
    <r>
      <rPr>
        <sz val="10"/>
        <rFont val="Arial"/>
        <family val="2"/>
      </rPr>
      <t xml:space="preserve"> by-product destroyed by the emissions control technology used in process type</t>
    </r>
    <r>
      <rPr>
        <i/>
        <sz val="10"/>
        <rFont val="Arial"/>
        <family val="2"/>
      </rPr>
      <t xml:space="preserve"> p</t>
    </r>
    <r>
      <rPr>
        <sz val="10"/>
        <rFont val="Arial"/>
        <family val="2"/>
      </rPr>
      <t xml:space="preserve"> (e.g., control technology type listed in Table 6.6)</t>
    </r>
  </si>
  <si>
    <t>Reporting Period 1</t>
  </si>
  <si>
    <t>Reporting Period 2</t>
  </si>
  <si>
    <t>Reporting Period 3</t>
  </si>
  <si>
    <t>Reporting Period 4</t>
  </si>
  <si>
    <r>
      <t>Emissions Reduction Strategies Applied: Feed 70% of C</t>
    </r>
    <r>
      <rPr>
        <vertAlign val="subscript"/>
        <sz val="10"/>
        <rFont val="Arial"/>
        <family val="2"/>
      </rPr>
      <t>2</t>
    </r>
    <r>
      <rPr>
        <sz val="10"/>
        <rFont val="Arial"/>
        <family val="2"/>
      </rPr>
      <t>F</t>
    </r>
    <r>
      <rPr>
        <vertAlign val="subscript"/>
        <sz val="10"/>
        <rFont val="Arial"/>
        <family val="2"/>
      </rPr>
      <t>6</t>
    </r>
    <r>
      <rPr>
        <sz val="10"/>
        <rFont val="Arial"/>
        <family val="2"/>
      </rPr>
      <t xml:space="preserve"> into an abatement system in the etching process.</t>
    </r>
  </si>
  <si>
    <t>IVa.</t>
  </si>
  <si>
    <t xml:space="preserve">Facility </t>
  </si>
  <si>
    <t>Round Shaped</t>
  </si>
  <si>
    <t>Square Shaped</t>
  </si>
  <si>
    <t>Rectangle Shaped</t>
  </si>
  <si>
    <t>Select the shape of the wafer processed in a reporting period from drop-down menu.  Equation used to calculate wafer surface area will be based on shape selected.</t>
  </si>
  <si>
    <t>Shape of Wafers Processed</t>
  </si>
  <si>
    <r>
      <t>Wafers Processed in Square Centimeters = ∑ [((π*r</t>
    </r>
    <r>
      <rPr>
        <vertAlign val="subscript"/>
        <sz val="10"/>
        <rFont val="Arial"/>
        <family val="2"/>
      </rPr>
      <t>n</t>
    </r>
    <r>
      <rPr>
        <vertAlign val="superscript"/>
        <sz val="10"/>
        <rFont val="Arial"/>
        <family val="2"/>
      </rPr>
      <t>2</t>
    </r>
    <r>
      <rPr>
        <sz val="10"/>
        <rFont val="Arial"/>
        <family val="2"/>
      </rPr>
      <t>)/100)(Wf</t>
    </r>
    <r>
      <rPr>
        <vertAlign val="subscript"/>
        <sz val="10"/>
        <rFont val="Arial"/>
        <family val="2"/>
      </rPr>
      <t>n</t>
    </r>
    <r>
      <rPr>
        <sz val="10"/>
        <rFont val="Arial"/>
        <family val="2"/>
      </rPr>
      <t>)]
     Where:
     π = 3.14159
     r</t>
    </r>
    <r>
      <rPr>
        <vertAlign val="subscript"/>
        <sz val="10"/>
        <rFont val="Arial"/>
        <family val="2"/>
      </rPr>
      <t>n</t>
    </r>
    <r>
      <rPr>
        <sz val="10"/>
        <rFont val="Arial"/>
        <family val="2"/>
      </rPr>
      <t xml:space="preserve"> = radius, or one half of the diameter, in millimeters of a given size wafer
     n = size of wafer in millimeters
     100 = the number of square millimeters per square centimeter
     Wf</t>
    </r>
    <r>
      <rPr>
        <vertAlign val="subscript"/>
        <sz val="10"/>
        <rFont val="Arial"/>
        <family val="2"/>
      </rPr>
      <t>n</t>
    </r>
    <r>
      <rPr>
        <sz val="10"/>
        <rFont val="Arial"/>
        <family val="2"/>
      </rPr>
      <t xml:space="preserve"> = the number of wafers of a given size processed in the calendar reporting year</t>
    </r>
  </si>
  <si>
    <r>
      <t>[((π*r</t>
    </r>
    <r>
      <rPr>
        <b/>
        <vertAlign val="subscript"/>
        <sz val="10"/>
        <rFont val="Arial"/>
        <family val="2"/>
      </rPr>
      <t>n</t>
    </r>
    <r>
      <rPr>
        <b/>
        <vertAlign val="superscript"/>
        <sz val="10"/>
        <rFont val="Arial"/>
        <family val="2"/>
      </rPr>
      <t>2</t>
    </r>
    <r>
      <rPr>
        <b/>
        <sz val="10"/>
        <rFont val="Arial"/>
        <family val="2"/>
      </rPr>
      <t>)/100)(Wf</t>
    </r>
    <r>
      <rPr>
        <b/>
        <vertAlign val="subscript"/>
        <sz val="10"/>
        <rFont val="Arial"/>
        <family val="2"/>
      </rPr>
      <t>n</t>
    </r>
    <r>
      <rPr>
        <b/>
        <sz val="10"/>
        <rFont val="Arial"/>
        <family val="2"/>
      </rPr>
      <t>)]</t>
    </r>
  </si>
  <si>
    <r>
      <t>∑ [((π*r</t>
    </r>
    <r>
      <rPr>
        <b/>
        <vertAlign val="subscript"/>
        <sz val="10"/>
        <rFont val="Arial"/>
        <family val="2"/>
      </rPr>
      <t>n</t>
    </r>
    <r>
      <rPr>
        <b/>
        <vertAlign val="superscript"/>
        <sz val="10"/>
        <rFont val="Arial"/>
        <family val="2"/>
      </rPr>
      <t>2</t>
    </r>
    <r>
      <rPr>
        <b/>
        <sz val="10"/>
        <rFont val="Arial"/>
        <family val="2"/>
      </rPr>
      <t>)/100)(Wf</t>
    </r>
    <r>
      <rPr>
        <b/>
        <vertAlign val="subscript"/>
        <sz val="10"/>
        <rFont val="Arial"/>
        <family val="2"/>
      </rPr>
      <t>n</t>
    </r>
    <r>
      <rPr>
        <b/>
        <sz val="10"/>
        <rFont val="Arial"/>
        <family val="2"/>
      </rPr>
      <t>)]</t>
    </r>
  </si>
  <si>
    <t>Intergovernmental Panel on Climate Change (IPCC) Tier 2b Emissions Calculation Formula:
Ei = (1-h)*∑[FCi,p*(1-Ui,p)*(1-ai,p*di,p)] of all processes
  Where:
 Ei = emissions of gas i in Kg
 p = process type (etching and CVD chamber cleaning only)
 FCi,p = mass of gas i fed into process type p
 h = fraction of gas remaining in shipping container (heel) after use.  The default value is 0.10.
 Ui,p = use rate for each gas i and process type p (fraction destroyed or transformed)
 ai,p = fraction of gas i volume fed into process type p with emission control technologies (company- or plant-specific)
 di,p = fraction of gas i destroyed by the emission control technology used in process type p (If more than one emission control technology is used in process type p, this is the average of the fraction destroyed by those emission control technologies, where each fraction is weighted by the quantity of gas fed into tools using that technology)</t>
  </si>
  <si>
    <t xml:space="preserve">Ia. </t>
  </si>
  <si>
    <t xml:space="preserve">Ib. </t>
  </si>
  <si>
    <t xml:space="preserve">Ic. </t>
  </si>
  <si>
    <t>Wafer Area Processed Calculation Formula for Round Shaped Wafers</t>
  </si>
  <si>
    <t>Wafer Area Processed Calculation Formula for Square Shaped Wafers</t>
  </si>
  <si>
    <r>
      <t>Wafers Processed in Square Centimeters = ∑ [((S</t>
    </r>
    <r>
      <rPr>
        <vertAlign val="subscript"/>
        <sz val="10"/>
        <rFont val="Arial"/>
        <family val="2"/>
      </rPr>
      <t>n</t>
    </r>
    <r>
      <rPr>
        <sz val="10"/>
        <rFont val="Arial"/>
        <family val="2"/>
      </rPr>
      <t>)</t>
    </r>
    <r>
      <rPr>
        <vertAlign val="superscript"/>
        <sz val="10"/>
        <rFont val="Arial"/>
        <family val="2"/>
      </rPr>
      <t>2</t>
    </r>
    <r>
      <rPr>
        <sz val="10"/>
        <rFont val="Arial"/>
        <family val="2"/>
      </rPr>
      <t>/100)(Wf</t>
    </r>
    <r>
      <rPr>
        <vertAlign val="subscript"/>
        <sz val="10"/>
        <rFont val="Arial"/>
        <family val="2"/>
      </rPr>
      <t>n</t>
    </r>
    <r>
      <rPr>
        <sz val="10"/>
        <rFont val="Arial"/>
        <family val="2"/>
      </rPr>
      <t>)]
     Where:
     S</t>
    </r>
    <r>
      <rPr>
        <vertAlign val="subscript"/>
        <sz val="10"/>
        <rFont val="Arial"/>
        <family val="2"/>
      </rPr>
      <t>n</t>
    </r>
    <r>
      <rPr>
        <sz val="10"/>
        <rFont val="Arial"/>
        <family val="2"/>
      </rPr>
      <t xml:space="preserve"> = a side, in millimeters of a given size wafer
     n = size of wafer in millimeters
     100 = the number of square millimeters per square centimeter
     Wf</t>
    </r>
    <r>
      <rPr>
        <vertAlign val="subscript"/>
        <sz val="10"/>
        <rFont val="Arial"/>
        <family val="2"/>
      </rPr>
      <t>n</t>
    </r>
    <r>
      <rPr>
        <sz val="10"/>
        <rFont val="Arial"/>
        <family val="2"/>
      </rPr>
      <t xml:space="preserve"> = the number of wafers of a given size processed in the calendar reporting year</t>
    </r>
  </si>
  <si>
    <t>Remote Plasma in Etching Process</t>
  </si>
  <si>
    <t>Remote Plasma in CVD Chamber Cleaning Process</t>
  </si>
  <si>
    <t>Other Size 1
(mm)</t>
  </si>
  <si>
    <t>Other Size 10
(mm)</t>
  </si>
  <si>
    <t>Other Size 2
(mm)</t>
  </si>
  <si>
    <t>Other Size 3
(mm)</t>
  </si>
  <si>
    <t>Other Size 4
(mm)</t>
  </si>
  <si>
    <t>Other Size 5
(mm)</t>
  </si>
  <si>
    <t>Other Size 6
(mm)</t>
  </si>
  <si>
    <t>Other Size 7
(mm)</t>
  </si>
  <si>
    <t>Other Size 8
(mm)</t>
  </si>
  <si>
    <t>Other Size 9
(mm)</t>
  </si>
  <si>
    <t>Reporting Period Information</t>
  </si>
  <si>
    <t>B. Wafer Area Processed Calculation for a Round Shaped Wafer</t>
  </si>
  <si>
    <t>A. Round Shaped - Wafer Size and Number of Wafers Processed for a Given Wafer Size</t>
  </si>
  <si>
    <t>C. Rectangular Shaped - Wafer Size and Number of Wafers Processed for a Given Wafer Size</t>
  </si>
  <si>
    <t>Rectangular Shaped Wafers Processed in Square Centimeters = ∑ [((Ln*Wn)/100)(Wfn)]
     Where:
     Ln = length, in millimeters of a given size wafer
     Wn = width, in millimeters of a given size wafer
     n = size of wafer in millimeters
     100 = the number of square millimeters per square centimeter
     Wfn = the number of wafers of a given size processed in the calendar reporting year</t>
  </si>
  <si>
    <r>
      <t>Round Shaped Wafers Processed in Square Centimeters = ∑ [((π*r</t>
    </r>
    <r>
      <rPr>
        <vertAlign val="subscript"/>
        <sz val="10"/>
        <rFont val="Arial"/>
        <family val="2"/>
      </rPr>
      <t>n</t>
    </r>
    <r>
      <rPr>
        <vertAlign val="superscript"/>
        <sz val="10"/>
        <rFont val="Arial"/>
        <family val="2"/>
      </rPr>
      <t>2</t>
    </r>
    <r>
      <rPr>
        <sz val="10"/>
        <rFont val="Arial"/>
        <family val="2"/>
      </rPr>
      <t>)/100)(Wf</t>
    </r>
    <r>
      <rPr>
        <vertAlign val="subscript"/>
        <sz val="10"/>
        <rFont val="Arial"/>
        <family val="2"/>
      </rPr>
      <t>n</t>
    </r>
    <r>
      <rPr>
        <sz val="10"/>
        <rFont val="Arial"/>
        <family val="2"/>
      </rPr>
      <t>)]
     Where:
     π = 3.14159
     r</t>
    </r>
    <r>
      <rPr>
        <vertAlign val="subscript"/>
        <sz val="10"/>
        <rFont val="Arial"/>
        <family val="2"/>
      </rPr>
      <t>n</t>
    </r>
    <r>
      <rPr>
        <sz val="10"/>
        <rFont val="Arial"/>
        <family val="2"/>
      </rPr>
      <t xml:space="preserve"> = radius, or one half the diameter, in millimeters of a given size wafer
     n = size of wafer in millimeters
     100 = the number of square millimeters per square centimeter
     Wf</t>
    </r>
    <r>
      <rPr>
        <vertAlign val="subscript"/>
        <sz val="10"/>
        <rFont val="Arial"/>
        <family val="2"/>
      </rPr>
      <t>n</t>
    </r>
    <r>
      <rPr>
        <sz val="10"/>
        <rFont val="Arial"/>
        <family val="2"/>
      </rPr>
      <t xml:space="preserve"> = the number of wafers of a given size wafer processed in the calendar reporting year</t>
    </r>
  </si>
  <si>
    <t>D. Wafer Area Processed Calculation for a Rectangular Shaped Wafer</t>
  </si>
  <si>
    <r>
      <t>L</t>
    </r>
    <r>
      <rPr>
        <b/>
        <vertAlign val="subscript"/>
        <sz val="10"/>
        <rFont val="Arial"/>
        <family val="2"/>
      </rPr>
      <t>n</t>
    </r>
    <r>
      <rPr>
        <b/>
        <sz val="10"/>
        <rFont val="Arial"/>
        <family val="2"/>
      </rPr>
      <t>*W</t>
    </r>
    <r>
      <rPr>
        <b/>
        <vertAlign val="subscript"/>
        <sz val="10"/>
        <rFont val="Arial"/>
        <family val="2"/>
      </rPr>
      <t>n</t>
    </r>
  </si>
  <si>
    <r>
      <t>(L</t>
    </r>
    <r>
      <rPr>
        <b/>
        <vertAlign val="subscript"/>
        <sz val="10"/>
        <rFont val="Arial"/>
        <family val="2"/>
      </rPr>
      <t>n</t>
    </r>
    <r>
      <rPr>
        <b/>
        <sz val="10"/>
        <rFont val="Arial"/>
        <family val="2"/>
      </rPr>
      <t>*W</t>
    </r>
    <r>
      <rPr>
        <b/>
        <vertAlign val="subscript"/>
        <sz val="10"/>
        <rFont val="Arial"/>
        <family val="2"/>
      </rPr>
      <t>n</t>
    </r>
    <r>
      <rPr>
        <b/>
        <sz val="10"/>
        <rFont val="Arial"/>
        <family val="2"/>
      </rPr>
      <t>)/100</t>
    </r>
  </si>
  <si>
    <t>Size 1 (mm)</t>
  </si>
  <si>
    <t>Size 2 (mm)</t>
  </si>
  <si>
    <t>Size 3 (mm)</t>
  </si>
  <si>
    <t>Size 4 (mm)</t>
  </si>
  <si>
    <t>Size 5 (mm)</t>
  </si>
  <si>
    <t>Size 6 (mm)</t>
  </si>
  <si>
    <t>Size 7 (mm)</t>
  </si>
  <si>
    <t>Size 8 (mm)</t>
  </si>
  <si>
    <t>Size 9 (mm)</t>
  </si>
  <si>
    <t>Size 10 (mm)</t>
  </si>
  <si>
    <r>
      <t>[((L</t>
    </r>
    <r>
      <rPr>
        <b/>
        <vertAlign val="subscript"/>
        <sz val="10"/>
        <rFont val="Arial"/>
        <family val="2"/>
      </rPr>
      <t>n</t>
    </r>
    <r>
      <rPr>
        <b/>
        <sz val="10"/>
        <rFont val="Arial"/>
        <family val="2"/>
      </rPr>
      <t>*W</t>
    </r>
    <r>
      <rPr>
        <b/>
        <vertAlign val="subscript"/>
        <sz val="10"/>
        <rFont val="Arial"/>
        <family val="2"/>
      </rPr>
      <t>n</t>
    </r>
    <r>
      <rPr>
        <b/>
        <sz val="10"/>
        <rFont val="Arial"/>
        <family val="2"/>
      </rPr>
      <t>)/100)(Wf</t>
    </r>
    <r>
      <rPr>
        <b/>
        <vertAlign val="subscript"/>
        <sz val="10"/>
        <rFont val="Arial"/>
        <family val="2"/>
      </rPr>
      <t>n</t>
    </r>
    <r>
      <rPr>
        <b/>
        <sz val="10"/>
        <rFont val="Arial"/>
        <family val="2"/>
      </rPr>
      <t>)]</t>
    </r>
  </si>
  <si>
    <r>
      <t>∑ [((L</t>
    </r>
    <r>
      <rPr>
        <b/>
        <vertAlign val="subscript"/>
        <sz val="10"/>
        <rFont val="Arial"/>
        <family val="2"/>
      </rPr>
      <t>n</t>
    </r>
    <r>
      <rPr>
        <b/>
        <sz val="10"/>
        <rFont val="Arial"/>
        <family val="2"/>
      </rPr>
      <t>*W</t>
    </r>
    <r>
      <rPr>
        <b/>
        <vertAlign val="subscript"/>
        <sz val="10"/>
        <rFont val="Arial"/>
        <family val="2"/>
      </rPr>
      <t>n</t>
    </r>
    <r>
      <rPr>
        <b/>
        <sz val="10"/>
        <rFont val="Arial"/>
        <family val="2"/>
      </rPr>
      <t>)/100)(Wf</t>
    </r>
    <r>
      <rPr>
        <b/>
        <vertAlign val="subscript"/>
        <sz val="10"/>
        <rFont val="Arial"/>
        <family val="2"/>
      </rPr>
      <t>n</t>
    </r>
    <r>
      <rPr>
        <b/>
        <sz val="10"/>
        <rFont val="Arial"/>
        <family val="2"/>
      </rPr>
      <t>)]</t>
    </r>
  </si>
  <si>
    <r>
      <t xml:space="preserve">Enter the start date and the end date for each reporting period in the </t>
    </r>
    <r>
      <rPr>
        <i/>
        <sz val="12"/>
        <rFont val="Arial"/>
        <family val="2"/>
      </rPr>
      <t>Wafer Tracking</t>
    </r>
    <r>
      <rPr>
        <sz val="12"/>
        <rFont val="Arial"/>
        <family val="2"/>
      </rPr>
      <t xml:space="preserve"> tab</t>
    </r>
  </si>
  <si>
    <r>
      <t>Enter monthly data and data for each reporting period in the</t>
    </r>
    <r>
      <rPr>
        <i/>
        <sz val="12"/>
        <rFont val="Arial"/>
        <family val="2"/>
      </rPr>
      <t xml:space="preserve"> Facility Info</t>
    </r>
    <r>
      <rPr>
        <sz val="12"/>
        <rFont val="Arial"/>
        <family val="2"/>
      </rPr>
      <t xml:space="preserve"> tab, followed by the </t>
    </r>
    <r>
      <rPr>
        <i/>
        <sz val="12"/>
        <rFont val="Arial"/>
        <family val="2"/>
      </rPr>
      <t>Wafer Tracking</t>
    </r>
    <r>
      <rPr>
        <sz val="12"/>
        <rFont val="Arial"/>
        <family val="2"/>
      </rPr>
      <t xml:space="preserve">, </t>
    </r>
    <r>
      <rPr>
        <i/>
        <sz val="12"/>
        <rFont val="Arial"/>
        <family val="2"/>
      </rPr>
      <t>GHG Tracking,</t>
    </r>
    <r>
      <rPr>
        <sz val="12"/>
        <rFont val="Arial"/>
        <family val="2"/>
      </rPr>
      <t xml:space="preserve"> </t>
    </r>
    <r>
      <rPr>
        <i/>
        <sz val="12"/>
        <rFont val="Arial"/>
        <family val="2"/>
      </rPr>
      <t>HTF Tracking</t>
    </r>
    <r>
      <rPr>
        <sz val="12"/>
        <rFont val="Arial"/>
        <family val="2"/>
      </rPr>
      <t xml:space="preserve">, and </t>
    </r>
    <r>
      <rPr>
        <i/>
        <sz val="12"/>
        <rFont val="Arial"/>
        <family val="2"/>
      </rPr>
      <t>EmisRedStrategy Tracking</t>
    </r>
    <r>
      <rPr>
        <sz val="12"/>
        <rFont val="Arial"/>
        <family val="2"/>
      </rPr>
      <t xml:space="preserve"> tabs</t>
    </r>
  </si>
  <si>
    <t>Number of Rectangular Shaped Wafer Size 1</t>
  </si>
  <si>
    <t>Number of Rectangular Shaped Wafer Size 2</t>
  </si>
  <si>
    <t>Number of Rectangular Shaped Wafer Size 3</t>
  </si>
  <si>
    <t>Number of Rectangular Shaped Wafer Size 4</t>
  </si>
  <si>
    <t>Number of Rectangular Shaped Wafer Size 5</t>
  </si>
  <si>
    <t>Number of Rectangular Shaped Wafer Size 6</t>
  </si>
  <si>
    <t>Number of Rectangular Shaped Wafer Size 7</t>
  </si>
  <si>
    <t>Number of Rectangular Shaped Wafer Size 8</t>
  </si>
  <si>
    <t>Number of Rectangular Shaped Wafer Size 9</t>
  </si>
  <si>
    <t>Number of Rectangular Shaped Wafer Size 10</t>
  </si>
  <si>
    <r>
      <t>Remote NF</t>
    </r>
    <r>
      <rPr>
        <b/>
        <vertAlign val="subscript"/>
        <sz val="9"/>
        <rFont val="Arial"/>
        <family val="2"/>
      </rPr>
      <t>3</t>
    </r>
  </si>
  <si>
    <r>
      <t>IPCC Tier 2b Emissions Calculation Formula:
E</t>
    </r>
    <r>
      <rPr>
        <vertAlign val="subscript"/>
        <sz val="10"/>
        <rFont val="Arial"/>
        <family val="2"/>
      </rPr>
      <t>i</t>
    </r>
    <r>
      <rPr>
        <sz val="10"/>
        <rFont val="Arial"/>
        <family val="2"/>
      </rPr>
      <t xml:space="preserve"> = (1-h)*∑[FC</t>
    </r>
    <r>
      <rPr>
        <vertAlign val="subscript"/>
        <sz val="10"/>
        <rFont val="Arial"/>
        <family val="2"/>
      </rPr>
      <t>i,p</t>
    </r>
    <r>
      <rPr>
        <sz val="10"/>
        <rFont val="Arial"/>
        <family val="2"/>
      </rPr>
      <t>*(1-U</t>
    </r>
    <r>
      <rPr>
        <vertAlign val="subscript"/>
        <sz val="10"/>
        <rFont val="Arial"/>
        <family val="2"/>
      </rPr>
      <t>i,p</t>
    </r>
    <r>
      <rPr>
        <sz val="10"/>
        <rFont val="Arial"/>
        <family val="2"/>
      </rPr>
      <t>)*(1-</t>
    </r>
    <r>
      <rPr>
        <i/>
        <sz val="10"/>
        <rFont val="Arial"/>
        <family val="2"/>
      </rPr>
      <t>a</t>
    </r>
    <r>
      <rPr>
        <vertAlign val="subscript"/>
        <sz val="10"/>
        <rFont val="Arial"/>
        <family val="2"/>
      </rPr>
      <t>i,p</t>
    </r>
    <r>
      <rPr>
        <sz val="10"/>
        <rFont val="Arial"/>
        <family val="2"/>
      </rPr>
      <t>*</t>
    </r>
    <r>
      <rPr>
        <i/>
        <sz val="10"/>
        <rFont val="Arial"/>
        <family val="2"/>
      </rPr>
      <t>d</t>
    </r>
    <r>
      <rPr>
        <vertAlign val="subscript"/>
        <sz val="10"/>
        <rFont val="Arial"/>
        <family val="2"/>
      </rPr>
      <t>i,p</t>
    </r>
    <r>
      <rPr>
        <sz val="10"/>
        <rFont val="Arial"/>
        <family val="2"/>
      </rPr>
      <t>)] of all processes
  Where:
 E</t>
    </r>
    <r>
      <rPr>
        <vertAlign val="subscript"/>
        <sz val="10"/>
        <rFont val="Arial"/>
        <family val="2"/>
      </rPr>
      <t>i</t>
    </r>
    <r>
      <rPr>
        <sz val="10"/>
        <rFont val="Arial"/>
        <family val="2"/>
      </rPr>
      <t xml:space="preserve"> = emissions of gas i, kg
 p = process type (etching and CVD chamber cleaning only)
 FC</t>
    </r>
    <r>
      <rPr>
        <vertAlign val="subscript"/>
        <sz val="10"/>
        <rFont val="Arial"/>
        <family val="2"/>
      </rPr>
      <t>i,p</t>
    </r>
    <r>
      <rPr>
        <sz val="10"/>
        <rFont val="Arial"/>
        <family val="2"/>
      </rPr>
      <t xml:space="preserve"> = mass of gas i fed into process type p
 h = fraction of gas remaining in shipping container (heel) after use.  The default value is 0.10.
 U</t>
    </r>
    <r>
      <rPr>
        <vertAlign val="subscript"/>
        <sz val="10"/>
        <rFont val="Arial"/>
        <family val="2"/>
      </rPr>
      <t>i,p</t>
    </r>
    <r>
      <rPr>
        <sz val="10"/>
        <rFont val="Arial"/>
        <family val="2"/>
      </rPr>
      <t xml:space="preserve"> = use rate for each gas i and process type p (fraction destroyed or transformed)
 </t>
    </r>
    <r>
      <rPr>
        <i/>
        <sz val="10"/>
        <rFont val="Arial"/>
        <family val="2"/>
      </rPr>
      <t>a</t>
    </r>
    <r>
      <rPr>
        <vertAlign val="subscript"/>
        <sz val="10"/>
        <rFont val="Arial"/>
        <family val="2"/>
      </rPr>
      <t>i,p</t>
    </r>
    <r>
      <rPr>
        <sz val="10"/>
        <rFont val="Arial"/>
        <family val="2"/>
      </rPr>
      <t xml:space="preserve"> = fraction of gas i volume fed into process type p with emission control technologies (company- or plant-specific)
 </t>
    </r>
    <r>
      <rPr>
        <i/>
        <sz val="10"/>
        <rFont val="Arial"/>
        <family val="2"/>
      </rPr>
      <t>d</t>
    </r>
    <r>
      <rPr>
        <vertAlign val="subscript"/>
        <sz val="10"/>
        <rFont val="Arial"/>
        <family val="2"/>
      </rPr>
      <t>i,p</t>
    </r>
    <r>
      <rPr>
        <sz val="10"/>
        <rFont val="Arial"/>
        <family val="2"/>
      </rPr>
      <t xml:space="preserve"> = fraction of gas i destroyed by the emission control technology used in process type p (If more than one emission control technology is used in process type p, this is the average of the fraction destroyed by those emission control technologies, where each fraction is weighted by the quantity of gas fed into tools using that technology)
</t>
    </r>
  </si>
  <si>
    <t>Note 2:</t>
  </si>
  <si>
    <t>Note 3:</t>
  </si>
  <si>
    <t>Note 1:</t>
  </si>
  <si>
    <t xml:space="preserve">A reporting period is one calendar year, unless a change in emissions reduction strategy occurs.  Any change in emissions reduction strategies or the start of a new calendar year triggers the start of a new reporting period.  The tool requires a separate entry for each reporting period. </t>
  </si>
  <si>
    <t>An owner or operator may request that the permitting agency approve the use of an alternative destruction removal efficiency (DRE) value that exceeds the default DRE value in the Tier 2b calculation method.  An alternative DRE must be based on independent third party measured results for the emission control equipment used by the operation.</t>
  </si>
  <si>
    <t>An owner or operator may request that the permitting agency approve the use of company or plant-specific emission factors rather than the default values provided in the 2006 IPCC Guidelines for National Greenhouse Gas Inventories report.</t>
  </si>
  <si>
    <t>Enter the start and end dates for a reporting period.  A reporting period is one calendar year, unless a change in emissions reduction strategy occurs.  Any change in emissions reduction strategies or the start of a new calendar year triggers the start of a new reporting period.  The tool requires a separate entry for each reporting period.  Enter start and end dates in the following format: mm/dd/yy.</t>
  </si>
  <si>
    <r>
      <t>Sample Emissions Calculation 
Emissions in MMT CO</t>
    </r>
    <r>
      <rPr>
        <b/>
        <vertAlign val="subscript"/>
        <sz val="12"/>
        <rFont val="Arial"/>
        <family val="2"/>
      </rPr>
      <t>2</t>
    </r>
    <r>
      <rPr>
        <b/>
        <sz val="12"/>
        <rFont val="Arial"/>
        <family val="2"/>
      </rPr>
      <t xml:space="preserve">e for </t>
    </r>
    <r>
      <rPr>
        <b/>
        <sz val="12"/>
        <rFont val="Arial"/>
        <family val="2"/>
      </rPr>
      <t>the Etching Process</t>
    </r>
  </si>
  <si>
    <r>
      <t>Default destruction efficiency values (di,p) are 0.9 for C</t>
    </r>
    <r>
      <rPr>
        <vertAlign val="subscript"/>
        <sz val="10"/>
        <rFont val="Arial"/>
        <family val="2"/>
      </rPr>
      <t>2</t>
    </r>
    <r>
      <rPr>
        <sz val="10"/>
        <rFont val="Arial"/>
        <family val="2"/>
      </rPr>
      <t>F</t>
    </r>
    <r>
      <rPr>
        <vertAlign val="subscript"/>
        <sz val="10"/>
        <rFont val="Arial"/>
        <family val="2"/>
      </rPr>
      <t>6</t>
    </r>
    <r>
      <rPr>
        <sz val="10"/>
        <rFont val="Arial"/>
        <family val="2"/>
      </rPr>
      <t>, C</t>
    </r>
    <r>
      <rPr>
        <vertAlign val="subscript"/>
        <sz val="10"/>
        <rFont val="Arial"/>
        <family val="2"/>
      </rPr>
      <t>3</t>
    </r>
    <r>
      <rPr>
        <sz val="10"/>
        <rFont val="Arial"/>
        <family val="2"/>
      </rPr>
      <t>F</t>
    </r>
    <r>
      <rPr>
        <vertAlign val="subscript"/>
        <sz val="10"/>
        <rFont val="Arial"/>
        <family val="2"/>
      </rPr>
      <t>8</t>
    </r>
    <r>
      <rPr>
        <sz val="10"/>
        <rFont val="Arial"/>
        <family val="2"/>
      </rPr>
      <t>, CF</t>
    </r>
    <r>
      <rPr>
        <vertAlign val="subscript"/>
        <sz val="10"/>
        <rFont val="Arial"/>
        <family val="2"/>
      </rPr>
      <t>4</t>
    </r>
    <r>
      <rPr>
        <sz val="10"/>
        <rFont val="Arial"/>
        <family val="2"/>
      </rPr>
      <t>, CHF</t>
    </r>
    <r>
      <rPr>
        <vertAlign val="subscript"/>
        <sz val="10"/>
        <rFont val="Arial"/>
        <family val="2"/>
      </rPr>
      <t>3</t>
    </r>
    <r>
      <rPr>
        <sz val="10"/>
        <rFont val="Arial"/>
        <family val="2"/>
      </rPr>
      <t>, c-C</t>
    </r>
    <r>
      <rPr>
        <vertAlign val="subscript"/>
        <sz val="10"/>
        <rFont val="Arial"/>
        <family val="2"/>
      </rPr>
      <t>4</t>
    </r>
    <r>
      <rPr>
        <sz val="10"/>
        <rFont val="Arial"/>
        <family val="2"/>
      </rPr>
      <t>F</t>
    </r>
    <r>
      <rPr>
        <vertAlign val="subscript"/>
        <sz val="10"/>
        <rFont val="Arial"/>
        <family val="2"/>
      </rPr>
      <t>8</t>
    </r>
    <r>
      <rPr>
        <sz val="10"/>
        <rFont val="Arial"/>
        <family val="2"/>
      </rPr>
      <t>, and SF</t>
    </r>
    <r>
      <rPr>
        <vertAlign val="subscript"/>
        <sz val="10"/>
        <rFont val="Arial"/>
        <family val="2"/>
      </rPr>
      <t>6</t>
    </r>
    <r>
      <rPr>
        <sz val="10"/>
        <rFont val="Arial"/>
        <family val="2"/>
      </rPr>
      <t>.  The destruction efficiency value for NF</t>
    </r>
    <r>
      <rPr>
        <vertAlign val="subscript"/>
        <sz val="10"/>
        <rFont val="Arial"/>
        <family val="2"/>
      </rPr>
      <t>3</t>
    </r>
    <r>
      <rPr>
        <sz val="10"/>
        <rFont val="Arial"/>
        <family val="2"/>
      </rPr>
      <t xml:space="preserve"> is 0.95.</t>
    </r>
  </si>
  <si>
    <r>
      <t xml:space="preserve">Sample of IPCC Tier 2b and By-product Emission Calculations (GHG Emissions in Kilograms) </t>
    </r>
    <r>
      <rPr>
        <b/>
        <sz val="12"/>
        <rFont val="Arial"/>
        <family val="2"/>
      </rPr>
      <t>in the Etching Process</t>
    </r>
  </si>
  <si>
    <r>
      <t>By-product Emissions Equations
     BPE</t>
    </r>
    <r>
      <rPr>
        <vertAlign val="subscript"/>
        <sz val="10"/>
        <rFont val="Arial"/>
        <family val="2"/>
      </rPr>
      <t>CF4,c-C4F8</t>
    </r>
    <r>
      <rPr>
        <sz val="10"/>
        <rFont val="Arial"/>
        <family val="2"/>
      </rPr>
      <t xml:space="preserve"> in Kg = (1-h)*∑[B</t>
    </r>
    <r>
      <rPr>
        <vertAlign val="subscript"/>
        <sz val="10"/>
        <rFont val="Arial"/>
        <family val="2"/>
      </rPr>
      <t>CF4,c-C4F8,etch</t>
    </r>
    <r>
      <rPr>
        <sz val="10"/>
        <rFont val="Arial"/>
        <family val="2"/>
      </rPr>
      <t>*FC</t>
    </r>
    <r>
      <rPr>
        <vertAlign val="subscript"/>
        <sz val="10"/>
        <rFont val="Arial"/>
        <family val="2"/>
      </rPr>
      <t>c-C4F8,etch</t>
    </r>
    <r>
      <rPr>
        <sz val="10"/>
        <rFont val="Arial"/>
        <family val="2"/>
      </rPr>
      <t>*(1-a</t>
    </r>
    <r>
      <rPr>
        <vertAlign val="subscript"/>
        <sz val="10"/>
        <rFont val="Arial"/>
        <family val="2"/>
      </rPr>
      <t>c-C4F8,etch</t>
    </r>
    <r>
      <rPr>
        <sz val="10"/>
        <rFont val="Arial"/>
        <family val="2"/>
      </rPr>
      <t>*d</t>
    </r>
    <r>
      <rPr>
        <vertAlign val="subscript"/>
        <sz val="10"/>
        <rFont val="Arial"/>
        <family val="2"/>
      </rPr>
      <t>CF4,etch</t>
    </r>
    <r>
      <rPr>
        <sz val="10"/>
        <rFont val="Arial"/>
        <family val="2"/>
      </rPr>
      <t>)] = (1-0.1)*[0.2*200*(1-0*0.9)] = (0.9)*[40] = 36
          Where h = 0.1 (default value from 2006 IPCC report)
                     B</t>
    </r>
    <r>
      <rPr>
        <vertAlign val="subscript"/>
        <sz val="10"/>
        <rFont val="Arial"/>
        <family val="2"/>
      </rPr>
      <t>CF4,c-C4F8,etch</t>
    </r>
    <r>
      <rPr>
        <sz val="10"/>
        <rFont val="Arial"/>
        <family val="2"/>
      </rPr>
      <t xml:space="preserve"> = 0.2 (default value from Table 6.3 of 2006 IPCC report)
                     FC</t>
    </r>
    <r>
      <rPr>
        <vertAlign val="subscript"/>
        <sz val="10"/>
        <rFont val="Arial"/>
        <family val="2"/>
      </rPr>
      <t>c-C4F8,etch</t>
    </r>
    <r>
      <rPr>
        <sz val="10"/>
        <rFont val="Arial"/>
        <family val="2"/>
      </rPr>
      <t xml:space="preserve"> = 200 Kg
                     a</t>
    </r>
    <r>
      <rPr>
        <vertAlign val="subscript"/>
        <sz val="10"/>
        <rFont val="Arial"/>
        <family val="2"/>
      </rPr>
      <t>c-C4F8,etch</t>
    </r>
    <r>
      <rPr>
        <sz val="10"/>
        <rFont val="Arial"/>
        <family val="2"/>
      </rPr>
      <t xml:space="preserve"> = No abatement for c-C</t>
    </r>
    <r>
      <rPr>
        <vertAlign val="subscript"/>
        <sz val="10"/>
        <rFont val="Arial"/>
        <family val="2"/>
      </rPr>
      <t>4</t>
    </r>
    <r>
      <rPr>
        <sz val="10"/>
        <rFont val="Arial"/>
        <family val="2"/>
      </rPr>
      <t>F</t>
    </r>
    <r>
      <rPr>
        <vertAlign val="subscript"/>
        <sz val="10"/>
        <rFont val="Arial"/>
        <family val="2"/>
      </rPr>
      <t>8</t>
    </r>
    <r>
      <rPr>
        <sz val="10"/>
        <rFont val="Arial"/>
        <family val="2"/>
      </rPr>
      <t xml:space="preserve"> (company-specific value provided by company)
                     d</t>
    </r>
    <r>
      <rPr>
        <vertAlign val="subscript"/>
        <sz val="10"/>
        <rFont val="Arial"/>
        <family val="2"/>
      </rPr>
      <t>CF4,etch</t>
    </r>
    <r>
      <rPr>
        <sz val="10"/>
        <rFont val="Arial"/>
        <family val="2"/>
      </rPr>
      <t xml:space="preserve"> = 0.9 (default value from Table 6.6 of 2006 IPCC report) </t>
    </r>
  </si>
  <si>
    <r>
      <t>Total Emissions of C</t>
    </r>
    <r>
      <rPr>
        <vertAlign val="subscript"/>
        <sz val="10"/>
        <rFont val="Arial"/>
        <family val="2"/>
      </rPr>
      <t>2</t>
    </r>
    <r>
      <rPr>
        <sz val="10"/>
        <rFont val="Arial"/>
        <family val="2"/>
      </rPr>
      <t>F</t>
    </r>
    <r>
      <rPr>
        <vertAlign val="subscript"/>
        <sz val="10"/>
        <rFont val="Arial"/>
        <family val="2"/>
      </rPr>
      <t>6</t>
    </r>
    <r>
      <rPr>
        <sz val="10"/>
        <rFont val="Arial"/>
        <family val="2"/>
      </rPr>
      <t xml:space="preserve"> in Kg = E</t>
    </r>
    <r>
      <rPr>
        <vertAlign val="subscript"/>
        <sz val="10"/>
        <rFont val="Arial"/>
        <family val="2"/>
      </rPr>
      <t xml:space="preserve">C2F6 </t>
    </r>
    <r>
      <rPr>
        <sz val="10"/>
        <rFont val="Arial"/>
        <family val="2"/>
      </rPr>
      <t>= Emissions of C</t>
    </r>
    <r>
      <rPr>
        <vertAlign val="subscript"/>
        <sz val="10"/>
        <rFont val="Arial"/>
        <family val="2"/>
      </rPr>
      <t>2</t>
    </r>
    <r>
      <rPr>
        <sz val="10"/>
        <rFont val="Arial"/>
        <family val="2"/>
      </rPr>
      <t>F</t>
    </r>
    <r>
      <rPr>
        <vertAlign val="subscript"/>
        <sz val="10"/>
        <rFont val="Arial"/>
        <family val="2"/>
      </rPr>
      <t>6</t>
    </r>
    <r>
      <rPr>
        <sz val="10"/>
        <rFont val="Arial"/>
        <family val="2"/>
      </rPr>
      <t xml:space="preserve"> + BPE</t>
    </r>
    <r>
      <rPr>
        <vertAlign val="subscript"/>
        <sz val="10"/>
        <rFont val="Arial"/>
        <family val="2"/>
      </rPr>
      <t>C2F6,c-C4F8</t>
    </r>
    <r>
      <rPr>
        <sz val="10"/>
        <rFont val="Arial"/>
        <family val="2"/>
      </rPr>
      <t xml:space="preserve"> = 66.6+36 = 102.6 Kg</t>
    </r>
  </si>
  <si>
    <r>
      <t>Total Emissions of CF</t>
    </r>
    <r>
      <rPr>
        <vertAlign val="subscript"/>
        <sz val="10"/>
        <rFont val="Arial"/>
        <family val="2"/>
      </rPr>
      <t>4</t>
    </r>
    <r>
      <rPr>
        <sz val="10"/>
        <rFont val="Arial"/>
        <family val="2"/>
      </rPr>
      <t xml:space="preserve"> in Kg = E</t>
    </r>
    <r>
      <rPr>
        <vertAlign val="subscript"/>
        <sz val="10"/>
        <rFont val="Arial"/>
        <family val="2"/>
      </rPr>
      <t>CF4</t>
    </r>
    <r>
      <rPr>
        <sz val="10"/>
        <rFont val="Arial"/>
        <family val="2"/>
      </rPr>
      <t xml:space="preserve"> = Emissions of CF</t>
    </r>
    <r>
      <rPr>
        <vertAlign val="subscript"/>
        <sz val="10"/>
        <rFont val="Arial"/>
        <family val="2"/>
      </rPr>
      <t>4</t>
    </r>
    <r>
      <rPr>
        <sz val="10"/>
        <rFont val="Arial"/>
        <family val="2"/>
      </rPr>
      <t xml:space="preserve"> + BPE</t>
    </r>
    <r>
      <rPr>
        <vertAlign val="subscript"/>
        <sz val="10"/>
        <rFont val="Arial"/>
        <family val="2"/>
      </rPr>
      <t xml:space="preserve">CF4,C2F6 + </t>
    </r>
    <r>
      <rPr>
        <sz val="10"/>
        <rFont val="Arial"/>
        <family val="2"/>
      </rPr>
      <t>BPE</t>
    </r>
    <r>
      <rPr>
        <vertAlign val="subscript"/>
        <sz val="10"/>
        <rFont val="Arial"/>
        <family val="2"/>
      </rPr>
      <t xml:space="preserve">CF4,c-C4F8 </t>
    </r>
    <r>
      <rPr>
        <sz val="10"/>
        <rFont val="Arial"/>
        <family val="2"/>
      </rPr>
      <t>= 63 + 66.6 + 36 = 165.6 Kg</t>
    </r>
  </si>
  <si>
    <r>
      <t>Total Emissions of c-C</t>
    </r>
    <r>
      <rPr>
        <vertAlign val="subscript"/>
        <sz val="10"/>
        <rFont val="Arial"/>
        <family val="2"/>
      </rPr>
      <t>4</t>
    </r>
    <r>
      <rPr>
        <sz val="10"/>
        <rFont val="Arial"/>
        <family val="2"/>
      </rPr>
      <t>F</t>
    </r>
    <r>
      <rPr>
        <vertAlign val="subscript"/>
        <sz val="10"/>
        <rFont val="Arial"/>
        <family val="2"/>
      </rPr>
      <t>8</t>
    </r>
    <r>
      <rPr>
        <sz val="10"/>
        <rFont val="Arial"/>
        <family val="2"/>
      </rPr>
      <t xml:space="preserve"> in Kg = E</t>
    </r>
    <r>
      <rPr>
        <vertAlign val="subscript"/>
        <sz val="10"/>
        <rFont val="Arial"/>
        <family val="2"/>
      </rPr>
      <t>c-C4F8</t>
    </r>
    <r>
      <rPr>
        <sz val="10"/>
        <rFont val="Arial"/>
        <family val="2"/>
      </rPr>
      <t xml:space="preserve"> = Emissions of c-C</t>
    </r>
    <r>
      <rPr>
        <vertAlign val="subscript"/>
        <sz val="10"/>
        <rFont val="Arial"/>
        <family val="2"/>
      </rPr>
      <t>4</t>
    </r>
    <r>
      <rPr>
        <sz val="10"/>
        <rFont val="Arial"/>
        <family val="2"/>
      </rPr>
      <t>F</t>
    </r>
    <r>
      <rPr>
        <vertAlign val="subscript"/>
        <sz val="10"/>
        <rFont val="Arial"/>
        <family val="2"/>
      </rPr>
      <t>8</t>
    </r>
    <r>
      <rPr>
        <sz val="10"/>
        <rFont val="Arial"/>
        <family val="2"/>
      </rPr>
      <t xml:space="preserve"> = 36 Kg</t>
    </r>
  </si>
  <si>
    <r>
      <t>GHG Usage in Etching Process: C</t>
    </r>
    <r>
      <rPr>
        <vertAlign val="subscript"/>
        <sz val="10"/>
        <rFont val="Arial"/>
        <family val="2"/>
      </rPr>
      <t>2</t>
    </r>
    <r>
      <rPr>
        <sz val="10"/>
        <rFont val="Arial"/>
        <family val="2"/>
      </rPr>
      <t>F</t>
    </r>
    <r>
      <rPr>
        <vertAlign val="subscript"/>
        <sz val="10"/>
        <rFont val="Arial"/>
        <family val="2"/>
      </rPr>
      <t>6</t>
    </r>
    <r>
      <rPr>
        <sz val="10"/>
        <rFont val="Arial"/>
        <family val="2"/>
      </rPr>
      <t xml:space="preserve"> = 500 Kg; CF</t>
    </r>
    <r>
      <rPr>
        <vertAlign val="subscript"/>
        <sz val="10"/>
        <rFont val="Arial"/>
        <family val="2"/>
      </rPr>
      <t>4</t>
    </r>
    <r>
      <rPr>
        <sz val="10"/>
        <rFont val="Arial"/>
        <family val="2"/>
      </rPr>
      <t xml:space="preserve"> = 100 Kg; and c-C</t>
    </r>
    <r>
      <rPr>
        <vertAlign val="subscript"/>
        <sz val="10"/>
        <rFont val="Arial"/>
        <family val="2"/>
      </rPr>
      <t>4</t>
    </r>
    <r>
      <rPr>
        <sz val="10"/>
        <rFont val="Arial"/>
        <family val="2"/>
      </rPr>
      <t>F</t>
    </r>
    <r>
      <rPr>
        <vertAlign val="subscript"/>
        <sz val="10"/>
        <rFont val="Arial"/>
        <family val="2"/>
      </rPr>
      <t>8</t>
    </r>
    <r>
      <rPr>
        <sz val="10"/>
        <rFont val="Arial"/>
        <family val="2"/>
      </rPr>
      <t xml:space="preserve"> = 200 Kg</t>
    </r>
  </si>
  <si>
    <r>
      <t>Emissions of C</t>
    </r>
    <r>
      <rPr>
        <vertAlign val="subscript"/>
        <sz val="10"/>
        <rFont val="Arial"/>
        <family val="2"/>
      </rPr>
      <t>2</t>
    </r>
    <r>
      <rPr>
        <sz val="10"/>
        <rFont val="Arial"/>
        <family val="2"/>
      </rPr>
      <t>F</t>
    </r>
    <r>
      <rPr>
        <vertAlign val="subscript"/>
        <sz val="10"/>
        <rFont val="Arial"/>
        <family val="2"/>
      </rPr>
      <t>6</t>
    </r>
    <r>
      <rPr>
        <sz val="10"/>
        <rFont val="Arial"/>
        <family val="2"/>
      </rPr>
      <t xml:space="preserve"> in Kg = E</t>
    </r>
    <r>
      <rPr>
        <vertAlign val="subscript"/>
        <sz val="10"/>
        <rFont val="Arial"/>
        <family val="2"/>
      </rPr>
      <t>C2F6</t>
    </r>
    <r>
      <rPr>
        <sz val="10"/>
        <rFont val="Arial"/>
        <family val="2"/>
      </rPr>
      <t xml:space="preserve"> = (1-h)*∑[FC</t>
    </r>
    <r>
      <rPr>
        <vertAlign val="subscript"/>
        <sz val="10"/>
        <rFont val="Arial"/>
        <family val="2"/>
      </rPr>
      <t>C2F6,etch</t>
    </r>
    <r>
      <rPr>
        <sz val="10"/>
        <rFont val="Arial"/>
        <family val="2"/>
      </rPr>
      <t>*(1-U</t>
    </r>
    <r>
      <rPr>
        <vertAlign val="subscript"/>
        <sz val="10"/>
        <rFont val="Arial"/>
        <family val="2"/>
      </rPr>
      <t>C2F6,etch</t>
    </r>
    <r>
      <rPr>
        <sz val="10"/>
        <rFont val="Arial"/>
        <family val="2"/>
      </rPr>
      <t>)*(1-a</t>
    </r>
    <r>
      <rPr>
        <vertAlign val="subscript"/>
        <sz val="10"/>
        <rFont val="Arial"/>
        <family val="2"/>
      </rPr>
      <t>C2F6,etch</t>
    </r>
    <r>
      <rPr>
        <sz val="10"/>
        <rFont val="Arial"/>
        <family val="2"/>
      </rPr>
      <t>*d</t>
    </r>
    <r>
      <rPr>
        <vertAlign val="subscript"/>
        <sz val="10"/>
        <rFont val="Arial"/>
        <family val="2"/>
      </rPr>
      <t>C2F6,etch</t>
    </r>
    <r>
      <rPr>
        <sz val="10"/>
        <rFont val="Arial"/>
        <family val="2"/>
      </rPr>
      <t>)] = (1-0.1)*[500*0.4*(1-0.7*0.9)] = (0.9)*[500*0.4*(0.37)] = (0.9)*[74] = 66.6
     Where FC</t>
    </r>
    <r>
      <rPr>
        <vertAlign val="subscript"/>
        <sz val="10"/>
        <rFont val="Arial"/>
        <family val="2"/>
      </rPr>
      <t>C2F6,etch</t>
    </r>
    <r>
      <rPr>
        <sz val="10"/>
        <rFont val="Arial"/>
        <family val="2"/>
      </rPr>
      <t xml:space="preserve"> = 500 Kg (mass of C</t>
    </r>
    <r>
      <rPr>
        <vertAlign val="subscript"/>
        <sz val="10"/>
        <rFont val="Arial"/>
        <family val="2"/>
      </rPr>
      <t>2</t>
    </r>
    <r>
      <rPr>
        <sz val="10"/>
        <rFont val="Arial"/>
        <family val="2"/>
      </rPr>
      <t>F</t>
    </r>
    <r>
      <rPr>
        <vertAlign val="subscript"/>
        <sz val="10"/>
        <rFont val="Arial"/>
        <family val="2"/>
      </rPr>
      <t>6</t>
    </r>
    <r>
      <rPr>
        <sz val="10"/>
        <rFont val="Arial"/>
        <family val="2"/>
      </rPr>
      <t xml:space="preserve"> fed into process)
                h = heel (default heel is 0.1)
                1-U</t>
    </r>
    <r>
      <rPr>
        <vertAlign val="subscript"/>
        <sz val="10"/>
        <rFont val="Arial"/>
        <family val="2"/>
      </rPr>
      <t>C2F6,etch</t>
    </r>
    <r>
      <rPr>
        <sz val="10"/>
        <rFont val="Arial"/>
        <family val="2"/>
      </rPr>
      <t xml:space="preserve"> = 0.4 (default value from Table 6.3 of 2006 IPCC report)
                a</t>
    </r>
    <r>
      <rPr>
        <vertAlign val="subscript"/>
        <sz val="10"/>
        <rFont val="Arial"/>
        <family val="2"/>
      </rPr>
      <t>C2F6,etch</t>
    </r>
    <r>
      <rPr>
        <sz val="10"/>
        <rFont val="Arial"/>
        <family val="2"/>
      </rPr>
      <t xml:space="preserve"> = 0.70 (70% fed into an abatement system in etching process, a company specific value)
                d</t>
    </r>
    <r>
      <rPr>
        <vertAlign val="subscript"/>
        <sz val="10"/>
        <rFont val="Arial"/>
        <family val="2"/>
      </rPr>
      <t>C2F6,etch</t>
    </r>
    <r>
      <rPr>
        <sz val="10"/>
        <rFont val="Arial"/>
        <family val="2"/>
      </rPr>
      <t xml:space="preserve"> = 0.9 (default value from Table 6.6 of 2006 IPCC report)</t>
    </r>
  </si>
  <si>
    <r>
      <t>Emissions of CF</t>
    </r>
    <r>
      <rPr>
        <vertAlign val="subscript"/>
        <sz val="10"/>
        <rFont val="Arial"/>
        <family val="2"/>
      </rPr>
      <t>4</t>
    </r>
    <r>
      <rPr>
        <sz val="10"/>
        <rFont val="Arial"/>
        <family val="2"/>
      </rPr>
      <t xml:space="preserve"> in Kg = E</t>
    </r>
    <r>
      <rPr>
        <vertAlign val="subscript"/>
        <sz val="10"/>
        <rFont val="Arial"/>
        <family val="2"/>
      </rPr>
      <t>CF4</t>
    </r>
    <r>
      <rPr>
        <sz val="10"/>
        <rFont val="Arial"/>
        <family val="2"/>
      </rPr>
      <t xml:space="preserve"> = (1-h)*∑[FC</t>
    </r>
    <r>
      <rPr>
        <vertAlign val="subscript"/>
        <sz val="10"/>
        <rFont val="Arial"/>
        <family val="2"/>
      </rPr>
      <t>CF4,etch</t>
    </r>
    <r>
      <rPr>
        <sz val="10"/>
        <rFont val="Arial"/>
        <family val="2"/>
      </rPr>
      <t>*(1-U</t>
    </r>
    <r>
      <rPr>
        <vertAlign val="subscript"/>
        <sz val="10"/>
        <rFont val="Arial"/>
        <family val="2"/>
      </rPr>
      <t>CF4,etch</t>
    </r>
    <r>
      <rPr>
        <sz val="10"/>
        <rFont val="Arial"/>
        <family val="2"/>
      </rPr>
      <t>)*(1-a</t>
    </r>
    <r>
      <rPr>
        <vertAlign val="subscript"/>
        <sz val="10"/>
        <rFont val="Arial"/>
        <family val="2"/>
      </rPr>
      <t>CF4,etch</t>
    </r>
    <r>
      <rPr>
        <sz val="10"/>
        <rFont val="Arial"/>
        <family val="2"/>
      </rPr>
      <t>*d</t>
    </r>
    <r>
      <rPr>
        <vertAlign val="subscript"/>
        <sz val="10"/>
        <rFont val="Arial"/>
        <family val="2"/>
      </rPr>
      <t>CF4,etch</t>
    </r>
    <r>
      <rPr>
        <sz val="10"/>
        <rFont val="Arial"/>
        <family val="2"/>
      </rPr>
      <t>)] = (1-0.1)*[100*0.7*(1-0*0.9)] = (0.9)*[100*0.7*(1)] = (0.9)*[70] = 63
     Where FC</t>
    </r>
    <r>
      <rPr>
        <vertAlign val="subscript"/>
        <sz val="10"/>
        <rFont val="Arial"/>
        <family val="2"/>
      </rPr>
      <t>CF4,etch</t>
    </r>
    <r>
      <rPr>
        <sz val="10"/>
        <rFont val="Arial"/>
        <family val="2"/>
      </rPr>
      <t xml:space="preserve"> = 100 Kg (mass of CF</t>
    </r>
    <r>
      <rPr>
        <vertAlign val="subscript"/>
        <sz val="10"/>
        <rFont val="Arial"/>
        <family val="2"/>
      </rPr>
      <t>4</t>
    </r>
    <r>
      <rPr>
        <sz val="10"/>
        <rFont val="Arial"/>
        <family val="2"/>
      </rPr>
      <t xml:space="preserve"> fed into process)
                h = heel (default heel is 0.1)
                1-U</t>
    </r>
    <r>
      <rPr>
        <vertAlign val="subscript"/>
        <sz val="10"/>
        <rFont val="Arial"/>
        <family val="2"/>
      </rPr>
      <t>CF4,etch</t>
    </r>
    <r>
      <rPr>
        <sz val="10"/>
        <rFont val="Arial"/>
        <family val="2"/>
      </rPr>
      <t xml:space="preserve"> = 0.7 (default value from Table 6.3 of 2006 IPCC report)
                a</t>
    </r>
    <r>
      <rPr>
        <vertAlign val="subscript"/>
        <sz val="10"/>
        <rFont val="Arial"/>
        <family val="2"/>
      </rPr>
      <t>CF4,etch</t>
    </r>
    <r>
      <rPr>
        <sz val="10"/>
        <rFont val="Arial"/>
        <family val="2"/>
      </rPr>
      <t xml:space="preserve"> = 0 (No abatement system in etching process for this fluorinated gas, a company specific value)
                d</t>
    </r>
    <r>
      <rPr>
        <vertAlign val="subscript"/>
        <sz val="10"/>
        <rFont val="Arial"/>
        <family val="2"/>
      </rPr>
      <t>CF4,etch</t>
    </r>
    <r>
      <rPr>
        <sz val="10"/>
        <rFont val="Arial"/>
        <family val="2"/>
      </rPr>
      <t xml:space="preserve"> = 0.9 (default value from Table 6.6 of 2006 IPCC report)</t>
    </r>
  </si>
  <si>
    <r>
      <t>Emissions of c-C</t>
    </r>
    <r>
      <rPr>
        <vertAlign val="subscript"/>
        <sz val="10"/>
        <rFont val="Arial"/>
        <family val="2"/>
      </rPr>
      <t>4</t>
    </r>
    <r>
      <rPr>
        <sz val="10"/>
        <rFont val="Arial"/>
        <family val="2"/>
      </rPr>
      <t>F</t>
    </r>
    <r>
      <rPr>
        <vertAlign val="subscript"/>
        <sz val="10"/>
        <rFont val="Arial"/>
        <family val="2"/>
      </rPr>
      <t>8</t>
    </r>
    <r>
      <rPr>
        <sz val="10"/>
        <rFont val="Arial"/>
        <family val="2"/>
      </rPr>
      <t xml:space="preserve"> in Kg = E</t>
    </r>
    <r>
      <rPr>
        <vertAlign val="subscript"/>
        <sz val="10"/>
        <rFont val="Arial"/>
        <family val="2"/>
      </rPr>
      <t>c-C4F8</t>
    </r>
    <r>
      <rPr>
        <sz val="10"/>
        <rFont val="Arial"/>
        <family val="2"/>
      </rPr>
      <t xml:space="preserve"> = (1-h)*∑[FC</t>
    </r>
    <r>
      <rPr>
        <vertAlign val="subscript"/>
        <sz val="10"/>
        <rFont val="Arial"/>
        <family val="2"/>
      </rPr>
      <t>c-C4F8,etch</t>
    </r>
    <r>
      <rPr>
        <sz val="10"/>
        <rFont val="Arial"/>
        <family val="2"/>
      </rPr>
      <t>*(1-U</t>
    </r>
    <r>
      <rPr>
        <vertAlign val="subscript"/>
        <sz val="10"/>
        <rFont val="Arial"/>
        <family val="2"/>
      </rPr>
      <t>c-C4F8,etch</t>
    </r>
    <r>
      <rPr>
        <sz val="10"/>
        <rFont val="Arial"/>
        <family val="2"/>
      </rPr>
      <t>)*(1-a</t>
    </r>
    <r>
      <rPr>
        <vertAlign val="subscript"/>
        <sz val="10"/>
        <rFont val="Arial"/>
        <family val="2"/>
      </rPr>
      <t>c-C4F8,etch</t>
    </r>
    <r>
      <rPr>
        <sz val="10"/>
        <rFont val="Arial"/>
        <family val="2"/>
      </rPr>
      <t>*d</t>
    </r>
    <r>
      <rPr>
        <vertAlign val="subscript"/>
        <sz val="10"/>
        <rFont val="Arial"/>
        <family val="2"/>
      </rPr>
      <t>c-C4F8,etch</t>
    </r>
    <r>
      <rPr>
        <sz val="10"/>
        <rFont val="Arial"/>
        <family val="2"/>
      </rPr>
      <t>)] = (1-0.1)*[200*0.2*(1-0*0.9)] = (0.9)*[200*0.2*(1)] = (0.9)*[40] = 36
     Where FC</t>
    </r>
    <r>
      <rPr>
        <vertAlign val="subscript"/>
        <sz val="10"/>
        <rFont val="Arial"/>
        <family val="2"/>
      </rPr>
      <t>c-C4F8,etch</t>
    </r>
    <r>
      <rPr>
        <sz val="10"/>
        <rFont val="Arial"/>
        <family val="2"/>
      </rPr>
      <t xml:space="preserve"> = 200 Kg (mass of c-C</t>
    </r>
    <r>
      <rPr>
        <vertAlign val="subscript"/>
        <sz val="10"/>
        <rFont val="Arial"/>
        <family val="2"/>
      </rPr>
      <t>4</t>
    </r>
    <r>
      <rPr>
        <sz val="10"/>
        <rFont val="Arial"/>
        <family val="2"/>
      </rPr>
      <t>F</t>
    </r>
    <r>
      <rPr>
        <vertAlign val="subscript"/>
        <sz val="10"/>
        <rFont val="Arial"/>
        <family val="2"/>
      </rPr>
      <t>8</t>
    </r>
    <r>
      <rPr>
        <sz val="10"/>
        <rFont val="Arial"/>
        <family val="2"/>
      </rPr>
      <t xml:space="preserve"> fed into process)
                h = heel (default heel is 0.1)
                1-U</t>
    </r>
    <r>
      <rPr>
        <vertAlign val="subscript"/>
        <sz val="10"/>
        <rFont val="Arial"/>
        <family val="2"/>
      </rPr>
      <t>c-C4F8</t>
    </r>
    <r>
      <rPr>
        <sz val="10"/>
        <rFont val="Arial"/>
        <family val="2"/>
      </rPr>
      <t xml:space="preserve"> = 0.2 (default value from Table 6.3 of 2006 IPCC report)
                a</t>
    </r>
    <r>
      <rPr>
        <vertAlign val="subscript"/>
        <sz val="10"/>
        <rFont val="Arial"/>
        <family val="2"/>
      </rPr>
      <t>c-C4F8,etch</t>
    </r>
    <r>
      <rPr>
        <sz val="10"/>
        <rFont val="Arial"/>
        <family val="2"/>
      </rPr>
      <t xml:space="preserve"> = 0 (No abatement system in etching process, a company specific value)
                d</t>
    </r>
    <r>
      <rPr>
        <vertAlign val="subscript"/>
        <sz val="10"/>
        <rFont val="Arial"/>
        <family val="2"/>
      </rPr>
      <t>c-C4F8</t>
    </r>
    <r>
      <rPr>
        <sz val="10"/>
        <rFont val="Arial"/>
        <family val="2"/>
      </rPr>
      <t xml:space="preserve"> = 0.9 (default value from Table 6.6 of 2006 IPCC report)</t>
    </r>
  </si>
  <si>
    <r>
      <t>By-product Emissions Equations
     BPE</t>
    </r>
    <r>
      <rPr>
        <vertAlign val="subscript"/>
        <sz val="10"/>
        <rFont val="Arial"/>
        <family val="2"/>
      </rPr>
      <t>C2F6,c-C4F8</t>
    </r>
    <r>
      <rPr>
        <sz val="10"/>
        <rFont val="Arial"/>
        <family val="2"/>
      </rPr>
      <t xml:space="preserve"> in Kg = (1-h)*∑[B</t>
    </r>
    <r>
      <rPr>
        <vertAlign val="subscript"/>
        <sz val="10"/>
        <rFont val="Arial"/>
        <family val="2"/>
      </rPr>
      <t>C2F6,c-C4F8,etch</t>
    </r>
    <r>
      <rPr>
        <sz val="10"/>
        <rFont val="Arial"/>
        <family val="2"/>
      </rPr>
      <t>*FC</t>
    </r>
    <r>
      <rPr>
        <vertAlign val="subscript"/>
        <sz val="10"/>
        <rFont val="Arial"/>
        <family val="2"/>
      </rPr>
      <t>c-C4F8,etch</t>
    </r>
    <r>
      <rPr>
        <sz val="10"/>
        <rFont val="Arial"/>
        <family val="2"/>
      </rPr>
      <t>*(1-a</t>
    </r>
    <r>
      <rPr>
        <vertAlign val="subscript"/>
        <sz val="10"/>
        <rFont val="Arial"/>
        <family val="2"/>
      </rPr>
      <t>c-C4F8,etch</t>
    </r>
    <r>
      <rPr>
        <sz val="10"/>
        <rFont val="Arial"/>
        <family val="2"/>
      </rPr>
      <t>*d</t>
    </r>
    <r>
      <rPr>
        <vertAlign val="subscript"/>
        <sz val="10"/>
        <rFont val="Arial"/>
        <family val="2"/>
      </rPr>
      <t>C2F6,etch</t>
    </r>
    <r>
      <rPr>
        <sz val="10"/>
        <rFont val="Arial"/>
        <family val="2"/>
      </rPr>
      <t>)] = (1-0.1)*[0.2*200*(1-0*0.9)] = (0.9)*[40] = 36
          Where h = 0.1 (default value from 2006 IPCC report)
                     B</t>
    </r>
    <r>
      <rPr>
        <vertAlign val="subscript"/>
        <sz val="10"/>
        <rFont val="Arial"/>
        <family val="2"/>
      </rPr>
      <t>C2F6,c-C4F8,etch</t>
    </r>
    <r>
      <rPr>
        <sz val="10"/>
        <rFont val="Arial"/>
        <family val="2"/>
      </rPr>
      <t xml:space="preserve"> = 0.2 (default value from Table 6.3 of 2006 IPCC report)
                     FC</t>
    </r>
    <r>
      <rPr>
        <vertAlign val="subscript"/>
        <sz val="10"/>
        <rFont val="Arial"/>
        <family val="2"/>
      </rPr>
      <t>c-C4F8,etch</t>
    </r>
    <r>
      <rPr>
        <sz val="10"/>
        <rFont val="Arial"/>
        <family val="2"/>
      </rPr>
      <t xml:space="preserve"> = 200 Kg
                     a</t>
    </r>
    <r>
      <rPr>
        <vertAlign val="subscript"/>
        <sz val="10"/>
        <rFont val="Arial"/>
        <family val="2"/>
      </rPr>
      <t>c-C4F8,etch</t>
    </r>
    <r>
      <rPr>
        <sz val="10"/>
        <rFont val="Arial"/>
        <family val="2"/>
      </rPr>
      <t xml:space="preserve"> = No abatement for c-C</t>
    </r>
    <r>
      <rPr>
        <vertAlign val="subscript"/>
        <sz val="10"/>
        <rFont val="Arial"/>
        <family val="2"/>
      </rPr>
      <t>4</t>
    </r>
    <r>
      <rPr>
        <sz val="10"/>
        <rFont val="Arial"/>
        <family val="2"/>
      </rPr>
      <t>F</t>
    </r>
    <r>
      <rPr>
        <vertAlign val="subscript"/>
        <sz val="10"/>
        <rFont val="Arial"/>
        <family val="2"/>
      </rPr>
      <t>8</t>
    </r>
    <r>
      <rPr>
        <sz val="10"/>
        <rFont val="Arial"/>
        <family val="2"/>
      </rPr>
      <t xml:space="preserve"> (company-specific value provided by company)
                     d</t>
    </r>
    <r>
      <rPr>
        <vertAlign val="subscript"/>
        <sz val="10"/>
        <rFont val="Arial"/>
        <family val="2"/>
      </rPr>
      <t>C2F6,etch</t>
    </r>
    <r>
      <rPr>
        <sz val="10"/>
        <rFont val="Arial"/>
        <family val="2"/>
      </rPr>
      <t xml:space="preserve"> = 0.9 (default value from Table 6.6 of 2006 IPCC report) </t>
    </r>
  </si>
  <si>
    <r>
      <t>By-product Emissions Equations
     BPE</t>
    </r>
    <r>
      <rPr>
        <vertAlign val="subscript"/>
        <sz val="10"/>
        <rFont val="Arial"/>
        <family val="2"/>
      </rPr>
      <t>CF4,C2F6</t>
    </r>
    <r>
      <rPr>
        <sz val="10"/>
        <rFont val="Arial"/>
        <family val="2"/>
      </rPr>
      <t xml:space="preserve"> in Kg = (1-h)*∑[B</t>
    </r>
    <r>
      <rPr>
        <vertAlign val="subscript"/>
        <sz val="10"/>
        <rFont val="Arial"/>
        <family val="2"/>
      </rPr>
      <t>CF4,C2F6,etch</t>
    </r>
    <r>
      <rPr>
        <sz val="10"/>
        <rFont val="Arial"/>
        <family val="2"/>
      </rPr>
      <t>*FC</t>
    </r>
    <r>
      <rPr>
        <vertAlign val="subscript"/>
        <sz val="10"/>
        <rFont val="Arial"/>
        <family val="2"/>
      </rPr>
      <t>C2F6,etch</t>
    </r>
    <r>
      <rPr>
        <sz val="10"/>
        <rFont val="Arial"/>
        <family val="2"/>
      </rPr>
      <t>*(1-a</t>
    </r>
    <r>
      <rPr>
        <vertAlign val="subscript"/>
        <sz val="10"/>
        <rFont val="Arial"/>
        <family val="2"/>
      </rPr>
      <t>C2F6,etch</t>
    </r>
    <r>
      <rPr>
        <sz val="10"/>
        <rFont val="Arial"/>
        <family val="2"/>
      </rPr>
      <t>*d</t>
    </r>
    <r>
      <rPr>
        <vertAlign val="subscript"/>
        <sz val="10"/>
        <rFont val="Arial"/>
        <family val="2"/>
      </rPr>
      <t>CF4,etch</t>
    </r>
    <r>
      <rPr>
        <sz val="10"/>
        <rFont val="Arial"/>
        <family val="2"/>
      </rPr>
      <t>)] = (1-0.1)*[0.4*500*(1-0.7*0.9)] = (0.9)*[200*(0.37)] = 66.6
          Where h = 0.1 (default value from 2006 IPCC report)
                     B</t>
    </r>
    <r>
      <rPr>
        <vertAlign val="subscript"/>
        <sz val="10"/>
        <rFont val="Arial"/>
        <family val="2"/>
      </rPr>
      <t>CF4,C2F6,etch</t>
    </r>
    <r>
      <rPr>
        <sz val="10"/>
        <rFont val="Arial"/>
        <family val="2"/>
      </rPr>
      <t xml:space="preserve"> = 0.4 (default value from Table 6.3 of 2006 IPCC report)
                     FC</t>
    </r>
    <r>
      <rPr>
        <vertAlign val="subscript"/>
        <sz val="10"/>
        <rFont val="Arial"/>
        <family val="2"/>
      </rPr>
      <t>C2F6,etch</t>
    </r>
    <r>
      <rPr>
        <sz val="10"/>
        <rFont val="Arial"/>
        <family val="2"/>
      </rPr>
      <t xml:space="preserve"> = 500 Kg
                     a</t>
    </r>
    <r>
      <rPr>
        <vertAlign val="subscript"/>
        <sz val="10"/>
        <rFont val="Arial"/>
        <family val="2"/>
      </rPr>
      <t>C2F6,etch</t>
    </r>
    <r>
      <rPr>
        <sz val="10"/>
        <rFont val="Arial"/>
        <family val="2"/>
      </rPr>
      <t xml:space="preserve"> = 0.70 (company-specific value provided by company)
                     d</t>
    </r>
    <r>
      <rPr>
        <vertAlign val="subscript"/>
        <sz val="10"/>
        <rFont val="Arial"/>
        <family val="2"/>
      </rPr>
      <t>CF4,etch</t>
    </r>
    <r>
      <rPr>
        <sz val="10"/>
        <rFont val="Arial"/>
        <family val="2"/>
      </rPr>
      <t xml:space="preserve"> = 0.9 (default value from Table 6.6 of 2006 IPCC report) </t>
    </r>
  </si>
  <si>
    <r>
      <t>Emissions in MMT CO</t>
    </r>
    <r>
      <rPr>
        <vertAlign val="subscript"/>
        <sz val="10"/>
        <rFont val="Arial"/>
        <family val="2"/>
      </rPr>
      <t>2</t>
    </r>
    <r>
      <rPr>
        <sz val="10"/>
        <rFont val="Arial"/>
        <family val="2"/>
      </rPr>
      <t>e = ∑Ei(GWP</t>
    </r>
    <r>
      <rPr>
        <vertAlign val="subscript"/>
        <sz val="10"/>
        <rFont val="Arial"/>
        <family val="2"/>
      </rPr>
      <t>100</t>
    </r>
    <r>
      <rPr>
        <sz val="10"/>
        <rFont val="Arial"/>
        <family val="2"/>
      </rPr>
      <t>)</t>
    </r>
    <r>
      <rPr>
        <vertAlign val="subscript"/>
        <sz val="10"/>
        <rFont val="Arial"/>
        <family val="2"/>
      </rPr>
      <t>i</t>
    </r>
    <r>
      <rPr>
        <sz val="10"/>
        <rFont val="Arial"/>
        <family val="2"/>
      </rPr>
      <t>/10</t>
    </r>
    <r>
      <rPr>
        <vertAlign val="superscript"/>
        <sz val="10"/>
        <rFont val="Arial"/>
        <family val="2"/>
      </rPr>
      <t>^9</t>
    </r>
    <r>
      <rPr>
        <sz val="10"/>
        <rFont val="Arial"/>
        <family val="2"/>
      </rPr>
      <t xml:space="preserve"> = (E</t>
    </r>
    <r>
      <rPr>
        <vertAlign val="subscript"/>
        <sz val="10"/>
        <rFont val="Arial"/>
        <family val="2"/>
      </rPr>
      <t>C2F6</t>
    </r>
    <r>
      <rPr>
        <sz val="10"/>
        <rFont val="Arial"/>
        <family val="2"/>
      </rPr>
      <t>(GWP</t>
    </r>
    <r>
      <rPr>
        <vertAlign val="subscript"/>
        <sz val="10"/>
        <rFont val="Arial"/>
        <family val="2"/>
      </rPr>
      <t>100</t>
    </r>
    <r>
      <rPr>
        <sz val="10"/>
        <rFont val="Arial"/>
        <family val="2"/>
      </rPr>
      <t>)</t>
    </r>
    <r>
      <rPr>
        <vertAlign val="subscript"/>
        <sz val="10"/>
        <rFont val="Arial"/>
        <family val="2"/>
      </rPr>
      <t>C2F6</t>
    </r>
    <r>
      <rPr>
        <sz val="10"/>
        <rFont val="Arial"/>
        <family val="2"/>
      </rPr>
      <t>/10^9)+(E</t>
    </r>
    <r>
      <rPr>
        <vertAlign val="subscript"/>
        <sz val="10"/>
        <rFont val="Arial"/>
        <family val="2"/>
      </rPr>
      <t>CF4</t>
    </r>
    <r>
      <rPr>
        <sz val="10"/>
        <rFont val="Arial"/>
        <family val="2"/>
      </rPr>
      <t>(GWP</t>
    </r>
    <r>
      <rPr>
        <vertAlign val="subscript"/>
        <sz val="10"/>
        <rFont val="Arial"/>
        <family val="2"/>
      </rPr>
      <t>100</t>
    </r>
    <r>
      <rPr>
        <sz val="10"/>
        <rFont val="Arial"/>
        <family val="2"/>
      </rPr>
      <t>)</t>
    </r>
    <r>
      <rPr>
        <vertAlign val="subscript"/>
        <sz val="10"/>
        <rFont val="Arial"/>
        <family val="2"/>
      </rPr>
      <t>CF4</t>
    </r>
    <r>
      <rPr>
        <sz val="10"/>
        <rFont val="Arial"/>
        <family val="2"/>
      </rPr>
      <t>/10^9)+(E</t>
    </r>
    <r>
      <rPr>
        <vertAlign val="subscript"/>
        <sz val="10"/>
        <rFont val="Arial"/>
        <family val="2"/>
      </rPr>
      <t>c-C4F8</t>
    </r>
    <r>
      <rPr>
        <sz val="10"/>
        <rFont val="Arial"/>
        <family val="2"/>
      </rPr>
      <t>(GWP</t>
    </r>
    <r>
      <rPr>
        <vertAlign val="subscript"/>
        <sz val="10"/>
        <rFont val="Arial"/>
        <family val="2"/>
      </rPr>
      <t>100</t>
    </r>
    <r>
      <rPr>
        <sz val="10"/>
        <rFont val="Arial"/>
        <family val="2"/>
      </rPr>
      <t>)</t>
    </r>
    <r>
      <rPr>
        <vertAlign val="subscript"/>
        <sz val="10"/>
        <rFont val="Arial"/>
        <family val="2"/>
      </rPr>
      <t>c-C4F8</t>
    </r>
    <r>
      <rPr>
        <sz val="10"/>
        <rFont val="Arial"/>
        <family val="2"/>
      </rPr>
      <t>/10^9) = (102.6(9,200)/10</t>
    </r>
    <r>
      <rPr>
        <vertAlign val="superscript"/>
        <sz val="10"/>
        <rFont val="Arial"/>
        <family val="2"/>
      </rPr>
      <t>^9</t>
    </r>
    <r>
      <rPr>
        <sz val="10"/>
        <rFont val="Arial"/>
        <family val="2"/>
      </rPr>
      <t>)</t>
    </r>
    <r>
      <rPr>
        <vertAlign val="superscript"/>
        <sz val="10"/>
        <rFont val="Arial"/>
        <family val="2"/>
      </rPr>
      <t xml:space="preserve"> + </t>
    </r>
    <r>
      <rPr>
        <sz val="10"/>
        <rFont val="Arial"/>
        <family val="2"/>
      </rPr>
      <t>(165.6(6,500)/10^9) +(36(8,700)/10^9)= ((943,920/10^9) + (1,076,400/10^9) + (313,200/10^9)) = 0.0023 MMT CO</t>
    </r>
    <r>
      <rPr>
        <vertAlign val="subscript"/>
        <sz val="10"/>
        <rFont val="Arial"/>
        <family val="2"/>
      </rPr>
      <t>2</t>
    </r>
    <r>
      <rPr>
        <sz val="10"/>
        <rFont val="Arial"/>
        <family val="2"/>
      </rPr>
      <t>e
     Where E</t>
    </r>
    <r>
      <rPr>
        <vertAlign val="subscript"/>
        <sz val="10"/>
        <rFont val="Arial"/>
        <family val="2"/>
      </rPr>
      <t>C2F6</t>
    </r>
    <r>
      <rPr>
        <sz val="10"/>
        <rFont val="Arial"/>
        <family val="2"/>
      </rPr>
      <t xml:space="preserve"> = Emissions of C</t>
    </r>
    <r>
      <rPr>
        <vertAlign val="subscript"/>
        <sz val="10"/>
        <rFont val="Arial"/>
        <family val="2"/>
      </rPr>
      <t>2</t>
    </r>
    <r>
      <rPr>
        <sz val="10"/>
        <rFont val="Arial"/>
        <family val="2"/>
      </rPr>
      <t>F</t>
    </r>
    <r>
      <rPr>
        <vertAlign val="subscript"/>
        <sz val="10"/>
        <rFont val="Arial"/>
        <family val="2"/>
      </rPr>
      <t>6</t>
    </r>
    <r>
      <rPr>
        <sz val="10"/>
        <rFont val="Arial"/>
        <family val="2"/>
      </rPr>
      <t xml:space="preserve"> in Kg +BPE</t>
    </r>
    <r>
      <rPr>
        <vertAlign val="subscript"/>
        <sz val="10"/>
        <rFont val="Arial"/>
        <family val="2"/>
      </rPr>
      <t>C2F6,i</t>
    </r>
    <r>
      <rPr>
        <sz val="10"/>
        <rFont val="Arial"/>
        <family val="2"/>
      </rPr>
      <t xml:space="preserve"> = 102.6 (Calculated using IPCC Tier 2b Methodology, See section IIIb, the sample calculation above)
                E</t>
    </r>
    <r>
      <rPr>
        <vertAlign val="subscript"/>
        <sz val="10"/>
        <rFont val="Arial"/>
        <family val="2"/>
      </rPr>
      <t>CF4</t>
    </r>
    <r>
      <rPr>
        <sz val="10"/>
        <rFont val="Arial"/>
        <family val="2"/>
      </rPr>
      <t xml:space="preserve"> = Emissions of CF</t>
    </r>
    <r>
      <rPr>
        <vertAlign val="subscript"/>
        <sz val="10"/>
        <rFont val="Arial"/>
        <family val="2"/>
      </rPr>
      <t>4</t>
    </r>
    <r>
      <rPr>
        <sz val="10"/>
        <rFont val="Arial"/>
        <family val="2"/>
      </rPr>
      <t xml:space="preserve"> in Kg + BPE</t>
    </r>
    <r>
      <rPr>
        <vertAlign val="subscript"/>
        <sz val="10"/>
        <rFont val="Arial"/>
        <family val="2"/>
      </rPr>
      <t>CF4,i</t>
    </r>
    <r>
      <rPr>
        <sz val="10"/>
        <rFont val="Arial"/>
        <family val="2"/>
      </rPr>
      <t xml:space="preserve"> = 165.6 
                E</t>
    </r>
    <r>
      <rPr>
        <vertAlign val="subscript"/>
        <sz val="10"/>
        <rFont val="Arial"/>
        <family val="2"/>
      </rPr>
      <t xml:space="preserve">c-C4F8 </t>
    </r>
    <r>
      <rPr>
        <sz val="10"/>
        <rFont val="Arial"/>
        <family val="2"/>
      </rPr>
      <t>= Emissions of c-C</t>
    </r>
    <r>
      <rPr>
        <vertAlign val="subscript"/>
        <sz val="10"/>
        <rFont val="Arial"/>
        <family val="2"/>
      </rPr>
      <t>4</t>
    </r>
    <r>
      <rPr>
        <sz val="10"/>
        <rFont val="Arial"/>
        <family val="2"/>
      </rPr>
      <t>F</t>
    </r>
    <r>
      <rPr>
        <vertAlign val="subscript"/>
        <sz val="10"/>
        <rFont val="Arial"/>
        <family val="2"/>
      </rPr>
      <t>8</t>
    </r>
    <r>
      <rPr>
        <sz val="10"/>
        <rFont val="Arial"/>
        <family val="2"/>
      </rPr>
      <t xml:space="preserve"> in Kg</t>
    </r>
    <r>
      <rPr>
        <vertAlign val="subscript"/>
        <sz val="10"/>
        <rFont val="Arial"/>
        <family val="2"/>
      </rPr>
      <t xml:space="preserve"> 
                     </t>
    </r>
    <r>
      <rPr>
        <sz val="10"/>
        <rFont val="Arial"/>
        <family val="2"/>
      </rPr>
      <t>GWP</t>
    </r>
    <r>
      <rPr>
        <vertAlign val="subscript"/>
        <sz val="10"/>
        <rFont val="Arial"/>
        <family val="2"/>
      </rPr>
      <t>100</t>
    </r>
    <r>
      <rPr>
        <sz val="10"/>
        <rFont val="Arial"/>
        <family val="2"/>
      </rPr>
      <t xml:space="preserve"> for C</t>
    </r>
    <r>
      <rPr>
        <vertAlign val="subscript"/>
        <sz val="10"/>
        <rFont val="Arial"/>
        <family val="2"/>
      </rPr>
      <t>2</t>
    </r>
    <r>
      <rPr>
        <sz val="10"/>
        <rFont val="Arial"/>
        <family val="2"/>
      </rPr>
      <t>F</t>
    </r>
    <r>
      <rPr>
        <vertAlign val="subscript"/>
        <sz val="10"/>
        <rFont val="Arial"/>
        <family val="2"/>
      </rPr>
      <t>6</t>
    </r>
    <r>
      <rPr>
        <sz val="10"/>
        <rFont val="Arial"/>
        <family val="2"/>
      </rPr>
      <t xml:space="preserve"> = 9,200 (Second Assessment 100-Year IPCC GWP value)
                GWP</t>
    </r>
    <r>
      <rPr>
        <vertAlign val="subscript"/>
        <sz val="10"/>
        <rFont val="Arial"/>
        <family val="2"/>
      </rPr>
      <t>100</t>
    </r>
    <r>
      <rPr>
        <sz val="10"/>
        <rFont val="Arial"/>
        <family val="2"/>
      </rPr>
      <t xml:space="preserve"> for CF</t>
    </r>
    <r>
      <rPr>
        <vertAlign val="subscript"/>
        <sz val="10"/>
        <rFont val="Arial"/>
        <family val="2"/>
      </rPr>
      <t>4</t>
    </r>
    <r>
      <rPr>
        <sz val="10"/>
        <rFont val="Arial"/>
        <family val="2"/>
      </rPr>
      <t xml:space="preserve"> = 6,500 (Second Assessment 100-Year IPCC GWP value)
                GWP</t>
    </r>
    <r>
      <rPr>
        <vertAlign val="subscript"/>
        <sz val="10"/>
        <rFont val="Arial"/>
        <family val="2"/>
      </rPr>
      <t>100</t>
    </r>
    <r>
      <rPr>
        <sz val="10"/>
        <rFont val="Arial"/>
        <family val="2"/>
      </rPr>
      <t xml:space="preserve"> for c-C</t>
    </r>
    <r>
      <rPr>
        <vertAlign val="subscript"/>
        <sz val="10"/>
        <rFont val="Arial"/>
        <family val="2"/>
      </rPr>
      <t>4</t>
    </r>
    <r>
      <rPr>
        <sz val="10"/>
        <rFont val="Arial"/>
        <family val="2"/>
      </rPr>
      <t>F</t>
    </r>
    <r>
      <rPr>
        <vertAlign val="subscript"/>
        <sz val="10"/>
        <rFont val="Arial"/>
        <family val="2"/>
      </rPr>
      <t>8</t>
    </r>
    <r>
      <rPr>
        <sz val="10"/>
        <rFont val="Arial"/>
        <family val="2"/>
      </rPr>
      <t xml:space="preserve"> = 8,700 (Second Assessment 100-Year IPCC GWP value)                
                10</t>
    </r>
    <r>
      <rPr>
        <vertAlign val="superscript"/>
        <sz val="10"/>
        <rFont val="Arial"/>
        <family val="2"/>
      </rPr>
      <t>^9</t>
    </r>
    <r>
      <rPr>
        <sz val="10"/>
        <rFont val="Arial"/>
        <family val="2"/>
      </rPr>
      <t xml:space="preserve"> = the number of kilograms per million metric ton</t>
    </r>
  </si>
  <si>
    <t>https://www.arb.ca.gov/capcoa/roster.htm</t>
  </si>
  <si>
    <t xml:space="preserve">Note: the tool can compute emissions for different reporting periods. A reporting period is one calendar year, unless a change in emissions reduction strategy occurs. Any change in emissions reduction strategies or the start of a new calendar year triggers the start of a new reporting period. The tool requires a separate entry for each reporting period. </t>
  </si>
  <si>
    <t>Note: the tool calculates emissions per wafers processed for the entire calendar year. First, it calculates the total emissions by summing up emissions from all reporting periods in the same calendar year. Second, it calculates total wafers processed by summing up wafers processed from all reporting periods in the same calendar year (a semiconductor operator shall count each finished wafer once after it has gone through the entire process rather than count multiple runs through the process as the total square centimeters of wafers processed). Finally, it divides the total emissions by the total wafers processed to determine emissions per wafers processed for the entire calendar year.</t>
  </si>
  <si>
    <t xml:space="preserve">Emissions Estimate Calculator for Semiconductor Operations
for
2016 - 2021 Calendar Years </t>
  </si>
  <si>
    <t>The California Air Resources Board (CARB) staff developed this tool using the 2006 Intergovernmental Panel on Climate Change (IPCC) Tier 2b methodology.</t>
  </si>
  <si>
    <r>
      <t>Calculate GHG emissions in million metric tons of carbon dioxide equivalent (MMT</t>
    </r>
    <r>
      <rPr>
        <sz val="12"/>
        <rFont val="Calibri"/>
        <family val="2"/>
      </rPr>
      <t> </t>
    </r>
    <r>
      <rPr>
        <sz val="12"/>
        <rFont val="Arial"/>
        <family val="2"/>
      </rPr>
      <t>CO</t>
    </r>
    <r>
      <rPr>
        <vertAlign val="subscript"/>
        <sz val="12"/>
        <rFont val="Arial"/>
        <family val="2"/>
      </rPr>
      <t>2</t>
    </r>
    <r>
      <rPr>
        <sz val="12"/>
        <rFont val="Arial"/>
        <family val="2"/>
      </rPr>
      <t>e);</t>
    </r>
  </si>
  <si>
    <t>Information submitted to CARB using this tool may be claimed as confidential; in the event of a Public Record Request, such information shall be handled in accordance with the procedures specified in title 17, California Code of Regulations, sections 91000-91022.</t>
  </si>
  <si>
    <t xml:space="preserve"> </t>
  </si>
  <si>
    <r>
      <rPr>
        <b/>
        <sz val="12"/>
        <rFont val="Arial"/>
        <family val="2"/>
      </rPr>
      <t>Confidentiality:</t>
    </r>
    <r>
      <rPr>
        <sz val="12"/>
        <rFont val="Arial"/>
        <family val="2"/>
      </rPr>
      <t xml:space="preserve"> all information submitted shall be handled in accordance with the procedures specified in Title 17, California Code of Regulations (CCR), sections 91000 to 91022. </t>
    </r>
  </si>
  <si>
    <t>Owner or operator considers this information confidential</t>
  </si>
  <si>
    <r>
      <t xml:space="preserve">California Air Resources Board -- </t>
    </r>
    <r>
      <rPr>
        <b/>
        <sz val="8"/>
        <rFont val="Arial"/>
        <family val="2"/>
      </rPr>
      <t>Created: 12/14/2009, Updated February 2018</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</si>
</sst>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5" formatCode="&quot;$&quot;#,##0_);\(&quot;$&quot;#,##0\)"/>
    <numFmt numFmtId="43" formatCode="_(* #,##0.00_);_(* \(#,##0.00\);_(* &quot;-&quot;??_);_(@_)"/>
    <numFmt numFmtId="164" formatCode="0.000000"/>
    <numFmt numFmtId="165" formatCode="0.00000"/>
    <numFmt numFmtId="166" formatCode="0.0000"/>
    <numFmt numFmtId="167" formatCode="0.000"/>
    <numFmt numFmtId="168" formatCode="0.0"/>
    <numFmt numFmtId="169" formatCode="0.0%"/>
    <numFmt numFmtId="170" formatCode="#,##0.0"/>
    <numFmt numFmtId="171" formatCode="#,##0.000"/>
    <numFmt numFmtId="172" formatCode="#,##0.0000"/>
    <numFmt numFmtId="173" formatCode="#,##0.00000"/>
    <numFmt numFmtId="174" formatCode="_(* #,##0_);_(* \(#,##0\);_(* &quot;-&quot;??_);_(@_)"/>
    <numFmt numFmtId="175" formatCode="0;[Red]0"/>
    <numFmt numFmtId="176" formatCode="mm/dd/yy;@"/>
    <numFmt numFmtId="177" formatCode="###\-###\-####"/>
  </numFmts>
  <fonts count="113" x14ac:knownFonts="1">
    <font>
      <sz val="10"/>
      <name val="MS Sans Serif"/>
    </font>
    <font>
      <b/>
      <sz val="10"/>
      <name val="MS Sans Serif"/>
      <family val="2"/>
    </font>
    <font>
      <sz val="10"/>
      <name val="MS Sans Serif"/>
      <family val="2"/>
    </font>
    <font>
      <u/>
      <sz val="10"/>
      <color indexed="12"/>
      <name val="MS Sans Serif"/>
      <family val="2"/>
    </font>
    <font>
      <i/>
      <sz val="10"/>
      <name val="MS Sans Serif"/>
      <family val="2"/>
    </font>
    <font>
      <sz val="10"/>
      <name val="MS Sans Serif"/>
      <family val="2"/>
    </font>
    <font>
      <b/>
      <sz val="10"/>
      <name val="MS Sans Serif"/>
      <family val="2"/>
    </font>
    <font>
      <b/>
      <i/>
      <sz val="10"/>
      <name val="Arial"/>
      <family val="2"/>
    </font>
    <font>
      <i/>
      <sz val="10"/>
      <name val="Arial"/>
      <family val="2"/>
    </font>
    <font>
      <b/>
      <sz val="8.5"/>
      <name val="Arial"/>
      <family val="2"/>
    </font>
    <font>
      <b/>
      <sz val="10"/>
      <name val="Arial"/>
      <family val="2"/>
    </font>
    <font>
      <b/>
      <sz val="8.5"/>
      <name val="MS Sans Serif"/>
      <family val="2"/>
    </font>
    <font>
      <b/>
      <i/>
      <sz val="10"/>
      <name val="MS Sans Serif"/>
      <family val="2"/>
    </font>
    <font>
      <sz val="10"/>
      <color indexed="10"/>
      <name val="MS Sans Serif"/>
      <family val="2"/>
    </font>
    <font>
      <sz val="10"/>
      <color indexed="8"/>
      <name val="MS Sans Serif"/>
      <family val="2"/>
    </font>
    <font>
      <sz val="10"/>
      <color indexed="10"/>
      <name val="MS Sans Serif"/>
      <family val="2"/>
    </font>
    <font>
      <i/>
      <sz val="10"/>
      <color indexed="8"/>
      <name val="MS Sans Serif"/>
      <family val="2"/>
    </font>
    <font>
      <u/>
      <sz val="10"/>
      <name val="MS Sans Serif"/>
      <family val="2"/>
    </font>
    <font>
      <i/>
      <u/>
      <sz val="10"/>
      <name val="MS Sans Serif"/>
      <family val="2"/>
    </font>
    <font>
      <u/>
      <sz val="10"/>
      <color indexed="10"/>
      <name val="MS Sans Serif"/>
      <family val="2"/>
    </font>
    <font>
      <b/>
      <sz val="10"/>
      <color indexed="8"/>
      <name val="MS Sans Serif"/>
      <family val="2"/>
    </font>
    <font>
      <sz val="10"/>
      <color indexed="8"/>
      <name val="MS Sans Serif"/>
      <family val="2"/>
    </font>
    <font>
      <i/>
      <sz val="10"/>
      <color indexed="8"/>
      <name val="MS Sans Serif"/>
      <family val="2"/>
    </font>
    <font>
      <sz val="10"/>
      <name val="Arial"/>
      <family val="2"/>
    </font>
    <font>
      <vertAlign val="superscript"/>
      <sz val="10"/>
      <name val="Arial"/>
      <family val="2"/>
    </font>
    <font>
      <b/>
      <sz val="12"/>
      <name val="Arial"/>
      <family val="2"/>
    </font>
    <font>
      <sz val="10"/>
      <color indexed="10"/>
      <name val="Arial"/>
      <family val="2"/>
    </font>
    <font>
      <i/>
      <sz val="10"/>
      <color indexed="8"/>
      <name val="Arial"/>
      <family val="2"/>
    </font>
    <font>
      <sz val="10"/>
      <color indexed="8"/>
      <name val="Arial"/>
      <family val="2"/>
    </font>
    <font>
      <b/>
      <sz val="14"/>
      <name val="Arial"/>
      <family val="2"/>
    </font>
    <font>
      <b/>
      <vertAlign val="subscript"/>
      <sz val="10"/>
      <name val="Arial"/>
      <family val="2"/>
    </font>
    <font>
      <b/>
      <i/>
      <vertAlign val="subscript"/>
      <sz val="10"/>
      <name val="Arial"/>
      <family val="2"/>
    </font>
    <font>
      <vertAlign val="subscript"/>
      <sz val="10"/>
      <name val="Arial"/>
      <family val="2"/>
    </font>
    <font>
      <b/>
      <vertAlign val="superscript"/>
      <sz val="10"/>
      <name val="Arial"/>
      <family val="2"/>
    </font>
    <font>
      <b/>
      <i/>
      <sz val="10"/>
      <color indexed="10"/>
      <name val="Arial"/>
      <family val="2"/>
    </font>
    <font>
      <b/>
      <sz val="9"/>
      <name val="Arial"/>
      <family val="2"/>
    </font>
    <font>
      <b/>
      <i/>
      <sz val="10"/>
      <color indexed="8"/>
      <name val="Arial"/>
      <family val="2"/>
    </font>
    <font>
      <b/>
      <u/>
      <sz val="12"/>
      <name val="Arial"/>
      <family val="2"/>
    </font>
    <font>
      <b/>
      <sz val="10"/>
      <color indexed="8"/>
      <name val="Arial"/>
      <family val="2"/>
    </font>
    <font>
      <b/>
      <vertAlign val="subscript"/>
      <sz val="12"/>
      <name val="Arial"/>
      <family val="2"/>
    </font>
    <font>
      <sz val="12"/>
      <name val="MS Sans Serif"/>
      <family val="2"/>
    </font>
    <font>
      <sz val="9"/>
      <name val="Arial"/>
      <family val="2"/>
    </font>
    <font>
      <b/>
      <sz val="16"/>
      <name val="Arial"/>
      <family val="2"/>
    </font>
    <font>
      <b/>
      <vertAlign val="subscript"/>
      <sz val="14"/>
      <name val="Arial"/>
      <family val="2"/>
    </font>
    <font>
      <sz val="10"/>
      <color indexed="18"/>
      <name val="Arial"/>
      <family val="2"/>
    </font>
    <font>
      <b/>
      <sz val="10"/>
      <color indexed="18"/>
      <name val="Arial"/>
      <family val="2"/>
    </font>
    <font>
      <b/>
      <sz val="12"/>
      <color indexed="18"/>
      <name val="Arial"/>
      <family val="2"/>
    </font>
    <font>
      <sz val="12"/>
      <name val="Arial"/>
      <family val="2"/>
    </font>
    <font>
      <b/>
      <sz val="10"/>
      <color indexed="48"/>
      <name val="Arial"/>
      <family val="2"/>
    </font>
    <font>
      <b/>
      <vertAlign val="subscript"/>
      <sz val="10"/>
      <color indexed="18"/>
      <name val="Arial"/>
      <family val="2"/>
    </font>
    <font>
      <b/>
      <sz val="10"/>
      <color indexed="9"/>
      <name val="Arial"/>
      <family val="2"/>
    </font>
    <font>
      <sz val="8"/>
      <color indexed="9"/>
      <name val="Arial"/>
      <family val="2"/>
    </font>
    <font>
      <sz val="10"/>
      <color indexed="9"/>
      <name val="Arial"/>
      <family val="2"/>
    </font>
    <font>
      <sz val="12"/>
      <color indexed="18"/>
      <name val="Arial"/>
      <family val="2"/>
    </font>
    <font>
      <b/>
      <sz val="14"/>
      <color indexed="9"/>
      <name val="Arial"/>
      <family val="2"/>
    </font>
    <font>
      <sz val="26"/>
      <color indexed="13"/>
      <name val="Arial"/>
      <family val="2"/>
    </font>
    <font>
      <sz val="10"/>
      <color indexed="13"/>
      <name val="Arial"/>
      <family val="2"/>
    </font>
    <font>
      <sz val="12"/>
      <color indexed="8"/>
      <name val="Arial"/>
      <family val="2"/>
    </font>
    <font>
      <sz val="10"/>
      <name val="MS Sans Serif"/>
      <family val="2"/>
    </font>
    <font>
      <b/>
      <sz val="10"/>
      <color indexed="10"/>
      <name val="Arial"/>
      <family val="2"/>
    </font>
    <font>
      <i/>
      <vertAlign val="subscript"/>
      <sz val="10"/>
      <name val="Arial"/>
      <family val="2"/>
    </font>
    <font>
      <i/>
      <u/>
      <sz val="12"/>
      <name val="Arial"/>
      <family val="2"/>
    </font>
    <font>
      <i/>
      <sz val="12"/>
      <name val="Arial"/>
      <family val="2"/>
    </font>
    <font>
      <b/>
      <sz val="9"/>
      <color indexed="18"/>
      <name val="Arial"/>
      <family val="2"/>
    </font>
    <font>
      <sz val="9"/>
      <color indexed="10"/>
      <name val="Arial"/>
      <family val="2"/>
    </font>
    <font>
      <u/>
      <sz val="10"/>
      <color indexed="12"/>
      <name val="Arial"/>
      <family val="2"/>
    </font>
    <font>
      <sz val="10"/>
      <color indexed="48"/>
      <name val="Arial"/>
      <family val="2"/>
    </font>
    <font>
      <b/>
      <sz val="12"/>
      <color indexed="48"/>
      <name val="Arial"/>
      <family val="2"/>
    </font>
    <font>
      <b/>
      <vertAlign val="subscript"/>
      <sz val="12"/>
      <color indexed="48"/>
      <name val="Arial"/>
      <family val="2"/>
    </font>
    <font>
      <b/>
      <i/>
      <sz val="12"/>
      <name val="Arial"/>
      <family val="2"/>
    </font>
    <font>
      <vertAlign val="subscript"/>
      <sz val="10"/>
      <color indexed="9"/>
      <name val="Arial"/>
      <family val="2"/>
    </font>
    <font>
      <sz val="14"/>
      <name val="MS Sans Serif"/>
      <family val="2"/>
    </font>
    <font>
      <vertAlign val="subscript"/>
      <sz val="12"/>
      <name val="Arial"/>
      <family val="2"/>
    </font>
    <font>
      <sz val="26"/>
      <color indexed="10"/>
      <name val="Arial"/>
      <family val="2"/>
    </font>
    <font>
      <b/>
      <sz val="11"/>
      <name val="Arial"/>
      <family val="2"/>
    </font>
    <font>
      <b/>
      <sz val="6"/>
      <name val="Arial"/>
      <family val="2"/>
    </font>
    <font>
      <b/>
      <vertAlign val="subscript"/>
      <sz val="10"/>
      <color indexed="48"/>
      <name val="Arial"/>
      <family val="2"/>
    </font>
    <font>
      <sz val="10"/>
      <color indexed="18"/>
      <name val="MS Sans Serif"/>
      <family val="2"/>
    </font>
    <font>
      <vertAlign val="subscript"/>
      <sz val="10"/>
      <color indexed="8"/>
      <name val="Arial"/>
      <family val="2"/>
    </font>
    <font>
      <vertAlign val="subscript"/>
      <sz val="9"/>
      <name val="Arial"/>
      <family val="2"/>
    </font>
    <font>
      <sz val="12"/>
      <name val="Arial"/>
      <family val="2"/>
    </font>
    <font>
      <sz val="18"/>
      <name val="Arial"/>
      <family val="2"/>
    </font>
    <font>
      <sz val="8"/>
      <name val="Arial"/>
      <family val="2"/>
    </font>
    <font>
      <sz val="10"/>
      <name val="Arial"/>
      <family val="2"/>
    </font>
    <font>
      <sz val="12"/>
      <color indexed="10"/>
      <name val="Arial"/>
      <family val="2"/>
    </font>
    <font>
      <b/>
      <sz val="8"/>
      <name val="Arial"/>
      <family val="2"/>
    </font>
    <font>
      <b/>
      <sz val="15"/>
      <name val="Arial"/>
      <family val="2"/>
    </font>
    <font>
      <sz val="15"/>
      <name val="Arial"/>
      <family val="2"/>
    </font>
    <font>
      <sz val="9"/>
      <name val="MS Sans Serif"/>
      <family val="2"/>
    </font>
    <font>
      <i/>
      <sz val="12"/>
      <color indexed="12"/>
      <name val="Arial"/>
      <family val="2"/>
    </font>
    <font>
      <b/>
      <sz val="9"/>
      <color indexed="8"/>
      <name val="Arial"/>
      <family val="2"/>
    </font>
    <font>
      <sz val="12"/>
      <color indexed="18"/>
      <name val="MS Sans Serif"/>
      <family val="2"/>
    </font>
    <font>
      <b/>
      <vertAlign val="subscript"/>
      <sz val="10"/>
      <color indexed="8"/>
      <name val="Arial"/>
      <family val="2"/>
    </font>
    <font>
      <b/>
      <vertAlign val="subscript"/>
      <sz val="9"/>
      <color indexed="8"/>
      <name val="Arial"/>
      <family val="2"/>
    </font>
    <font>
      <b/>
      <sz val="8"/>
      <color indexed="8"/>
      <name val="Arial"/>
      <family val="2"/>
    </font>
    <font>
      <b/>
      <vertAlign val="subscript"/>
      <sz val="8"/>
      <color indexed="8"/>
      <name val="Arial"/>
      <family val="2"/>
    </font>
    <font>
      <b/>
      <sz val="12"/>
      <color indexed="8"/>
      <name val="Arial"/>
      <family val="2"/>
    </font>
    <font>
      <b/>
      <vertAlign val="subscript"/>
      <sz val="12"/>
      <color indexed="8"/>
      <name val="Arial"/>
      <family val="2"/>
    </font>
    <font>
      <sz val="12"/>
      <color indexed="8"/>
      <name val="MS Sans Serif"/>
      <family val="2"/>
    </font>
    <font>
      <sz val="8"/>
      <name val="MS Sans Serif"/>
      <family val="2"/>
    </font>
    <font>
      <i/>
      <sz val="12"/>
      <color indexed="18"/>
      <name val="Arial"/>
      <family val="2"/>
    </font>
    <font>
      <b/>
      <u/>
      <sz val="10"/>
      <color indexed="9"/>
      <name val="Arial"/>
      <family val="2"/>
    </font>
    <font>
      <b/>
      <vertAlign val="subscript"/>
      <sz val="9"/>
      <name val="Arial"/>
      <family val="2"/>
    </font>
    <font>
      <b/>
      <i/>
      <sz val="12"/>
      <color indexed="8"/>
      <name val="Arial"/>
      <family val="2"/>
    </font>
    <font>
      <b/>
      <sz val="10"/>
      <color indexed="8"/>
      <name val="MS Sans Serif"/>
      <family val="2"/>
    </font>
    <font>
      <sz val="12"/>
      <name val="MS Sans Serif"/>
      <family val="2"/>
    </font>
    <font>
      <b/>
      <sz val="11"/>
      <name val="MS Sans Serif"/>
      <family val="2"/>
    </font>
    <font>
      <i/>
      <sz val="12"/>
      <color indexed="8"/>
      <name val="Arial"/>
      <family val="2"/>
    </font>
    <font>
      <sz val="12"/>
      <name val="Calibri"/>
      <family val="2"/>
    </font>
    <font>
      <sz val="11"/>
      <name val="MS Sans Serif"/>
    </font>
    <font>
      <b/>
      <sz val="10"/>
      <name val="MS Sans Serif"/>
    </font>
    <font>
      <sz val="12"/>
      <name val="MS Sans Serif"/>
    </font>
    <font>
      <b/>
      <sz val="11"/>
      <name val="MS Sans Serif"/>
    </font>
  </fonts>
  <fills count="13">
    <fill>
      <patternFill patternType="none"/>
    </fill>
    <fill>
      <patternFill patternType="gray125"/>
    </fill>
    <fill>
      <patternFill patternType="solid">
        <fgColor indexed="43"/>
        <bgColor indexed="64"/>
      </patternFill>
    </fill>
    <fill>
      <patternFill patternType="solid">
        <fgColor indexed="40"/>
        <bgColor indexed="64"/>
      </patternFill>
    </fill>
    <fill>
      <patternFill patternType="solid">
        <fgColor indexed="47"/>
        <bgColor indexed="64"/>
      </patternFill>
    </fill>
    <fill>
      <patternFill patternType="solid">
        <fgColor indexed="14"/>
        <bgColor indexed="64"/>
      </patternFill>
    </fill>
    <fill>
      <patternFill patternType="solid">
        <fgColor indexed="45"/>
        <bgColor indexed="64"/>
      </patternFill>
    </fill>
    <fill>
      <patternFill patternType="solid">
        <fgColor indexed="44"/>
        <bgColor indexed="64"/>
      </patternFill>
    </fill>
    <fill>
      <patternFill patternType="solid">
        <fgColor indexed="13"/>
        <bgColor indexed="64"/>
      </patternFill>
    </fill>
    <fill>
      <patternFill patternType="solid">
        <fgColor indexed="46"/>
        <bgColor indexed="64"/>
      </patternFill>
    </fill>
    <fill>
      <patternFill patternType="solid">
        <fgColor indexed="41"/>
        <bgColor indexed="64"/>
      </patternFill>
    </fill>
    <fill>
      <patternFill patternType="solid">
        <fgColor indexed="9"/>
        <bgColor indexed="64"/>
      </patternFill>
    </fill>
    <fill>
      <patternFill patternType="solid">
        <fgColor rgb="FF00B0F0"/>
        <bgColor indexed="64"/>
      </patternFill>
    </fill>
  </fills>
  <borders count="278">
    <border>
      <left/>
      <right/>
      <top/>
      <bottom/>
      <diagonal/>
    </border>
    <border>
      <left style="thin">
        <color indexed="22"/>
      </left>
      <right style="thin">
        <color indexed="22"/>
      </right>
      <top style="thin">
        <color indexed="22"/>
      </top>
      <bottom style="thin">
        <color indexed="22"/>
      </bottom>
      <diagonal/>
    </border>
    <border>
      <left/>
      <right/>
      <top style="double">
        <color indexed="64"/>
      </top>
      <bottom/>
      <diagonal/>
    </border>
    <border>
      <left style="mediumDashed">
        <color indexed="64"/>
      </left>
      <right/>
      <top/>
      <bottom/>
      <diagonal/>
    </border>
    <border>
      <left style="mediumDashDot">
        <color indexed="64"/>
      </left>
      <right style="thin">
        <color indexed="64"/>
      </right>
      <top/>
      <bottom/>
      <diagonal/>
    </border>
    <border>
      <left style="thin">
        <color indexed="64"/>
      </left>
      <right style="mediumDashDot">
        <color indexed="64"/>
      </right>
      <top/>
      <bottom/>
      <diagonal/>
    </border>
    <border>
      <left style="mediumDashed">
        <color indexed="64"/>
      </left>
      <right style="mediumDashed">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top/>
      <bottom/>
      <diagonal/>
    </border>
    <border>
      <left style="thick">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22"/>
      </left>
      <right/>
      <top style="thin">
        <color indexed="64"/>
      </top>
      <bottom style="thin">
        <color indexed="22"/>
      </bottom>
      <diagonal/>
    </border>
    <border>
      <left/>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double">
        <color indexed="8"/>
      </left>
      <right style="thin">
        <color indexed="8"/>
      </right>
      <top style="thin">
        <color indexed="8"/>
      </top>
      <bottom style="thin">
        <color indexed="64"/>
      </bottom>
      <diagonal/>
    </border>
    <border>
      <left style="thin">
        <color indexed="8"/>
      </left>
      <right/>
      <top style="thin">
        <color indexed="8"/>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8"/>
      </left>
      <right style="thin">
        <color indexed="8"/>
      </right>
      <top style="thin">
        <color indexed="8"/>
      </top>
      <bottom style="thin">
        <color indexed="8"/>
      </bottom>
      <diagonal/>
    </border>
    <border>
      <left style="thin">
        <color indexed="22"/>
      </left>
      <right style="thin">
        <color indexed="22"/>
      </right>
      <top style="thin">
        <color indexed="64"/>
      </top>
      <bottom style="thin">
        <color indexed="22"/>
      </bottom>
      <diagonal/>
    </border>
    <border>
      <left style="thin">
        <color indexed="64"/>
      </left>
      <right style="double">
        <color indexed="8"/>
      </right>
      <top style="thin">
        <color indexed="64"/>
      </top>
      <bottom style="thin">
        <color indexed="64"/>
      </bottom>
      <diagonal/>
    </border>
    <border>
      <left/>
      <right style="thin">
        <color indexed="64"/>
      </right>
      <top/>
      <bottom style="thin">
        <color indexed="64"/>
      </bottom>
      <diagonal/>
    </border>
    <border>
      <left style="thick">
        <color indexed="64"/>
      </left>
      <right style="thin">
        <color indexed="22"/>
      </right>
      <top style="thin">
        <color indexed="64"/>
      </top>
      <bottom style="thin">
        <color indexed="22"/>
      </bottom>
      <diagonal/>
    </border>
    <border>
      <left style="medium">
        <color indexed="64"/>
      </left>
      <right/>
      <top/>
      <bottom/>
      <diagonal/>
    </border>
    <border>
      <left style="thin">
        <color indexed="8"/>
      </left>
      <right/>
      <top style="thin">
        <color indexed="22"/>
      </top>
      <bottom style="thin">
        <color indexed="22"/>
      </bottom>
      <diagonal/>
    </border>
    <border>
      <left style="thin">
        <color indexed="22"/>
      </left>
      <right/>
      <top style="thin">
        <color indexed="22"/>
      </top>
      <bottom style="thin">
        <color indexed="22"/>
      </bottom>
      <diagonal/>
    </border>
    <border>
      <left style="thin">
        <color indexed="8"/>
      </left>
      <right/>
      <top style="thin">
        <color indexed="22"/>
      </top>
      <bottom style="thin">
        <color indexed="64"/>
      </bottom>
      <diagonal/>
    </border>
    <border>
      <left style="thin">
        <color indexed="22"/>
      </left>
      <right/>
      <top style="thin">
        <color indexed="22"/>
      </top>
      <bottom style="thin">
        <color indexed="64"/>
      </bottom>
      <diagonal/>
    </border>
    <border>
      <left style="thin">
        <color indexed="64"/>
      </left>
      <right style="thin">
        <color indexed="22"/>
      </right>
      <top style="thin">
        <color indexed="64"/>
      </top>
      <bottom style="thin">
        <color indexed="22"/>
      </bottom>
      <diagonal/>
    </border>
    <border>
      <left style="thin">
        <color indexed="64"/>
      </left>
      <right style="thin">
        <color indexed="22"/>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right style="thin">
        <color indexed="22"/>
      </right>
      <top style="thin">
        <color indexed="64"/>
      </top>
      <bottom style="thin">
        <color indexed="22"/>
      </bottom>
      <diagonal/>
    </border>
    <border>
      <left style="thick">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double">
        <color indexed="64"/>
      </left>
      <right style="double">
        <color indexed="64"/>
      </right>
      <top style="thin">
        <color indexed="64"/>
      </top>
      <bottom style="thin">
        <color indexed="8"/>
      </bottom>
      <diagonal/>
    </border>
    <border>
      <left style="double">
        <color indexed="64"/>
      </left>
      <right style="thin">
        <color indexed="64"/>
      </right>
      <top style="thin">
        <color indexed="64"/>
      </top>
      <bottom style="thin">
        <color indexed="8"/>
      </bottom>
      <diagonal/>
    </border>
    <border>
      <left style="double">
        <color indexed="64"/>
      </left>
      <right style="thin">
        <color indexed="64"/>
      </right>
      <top style="thin">
        <color indexed="64"/>
      </top>
      <bottom style="medium">
        <color indexed="64"/>
      </bottom>
      <diagonal/>
    </border>
    <border>
      <left style="double">
        <color indexed="8"/>
      </left>
      <right style="double">
        <color indexed="8"/>
      </right>
      <top style="thin">
        <color indexed="8"/>
      </top>
      <bottom style="medium">
        <color indexed="64"/>
      </bottom>
      <diagonal/>
    </border>
    <border>
      <left/>
      <right/>
      <top style="thin">
        <color indexed="8"/>
      </top>
      <bottom style="medium">
        <color indexed="64"/>
      </bottom>
      <diagonal/>
    </border>
    <border>
      <left style="double">
        <color indexed="8"/>
      </left>
      <right style="double">
        <color indexed="8"/>
      </right>
      <top style="thin">
        <color indexed="8"/>
      </top>
      <bottom style="thin">
        <color indexed="8"/>
      </bottom>
      <diagonal/>
    </border>
    <border>
      <left style="double">
        <color indexed="64"/>
      </left>
      <right style="double">
        <color indexed="64"/>
      </right>
      <top style="thin">
        <color indexed="64"/>
      </top>
      <bottom style="medium">
        <color indexed="64"/>
      </bottom>
      <diagonal/>
    </border>
    <border>
      <left/>
      <right/>
      <top style="thin">
        <color indexed="64"/>
      </top>
      <bottom style="medium">
        <color indexed="64"/>
      </bottom>
      <diagonal/>
    </border>
    <border>
      <left style="double">
        <color indexed="64"/>
      </left>
      <right/>
      <top style="thin">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22"/>
      </left>
      <right style="thin">
        <color indexed="22"/>
      </right>
      <top/>
      <bottom style="thin">
        <color indexed="22"/>
      </bottom>
      <diagonal/>
    </border>
    <border>
      <left style="thin">
        <color indexed="64"/>
      </left>
      <right/>
      <top style="thin">
        <color indexed="22"/>
      </top>
      <bottom style="thin">
        <color indexed="22"/>
      </bottom>
      <diagonal/>
    </border>
    <border>
      <left style="double">
        <color indexed="8"/>
      </left>
      <right style="thin">
        <color indexed="22"/>
      </right>
      <top style="thin">
        <color indexed="8"/>
      </top>
      <bottom style="thin">
        <color indexed="22"/>
      </bottom>
      <diagonal/>
    </border>
    <border>
      <left style="thin">
        <color indexed="22"/>
      </left>
      <right style="double">
        <color indexed="8"/>
      </right>
      <top style="thin">
        <color indexed="8"/>
      </top>
      <bottom style="thin">
        <color indexed="22"/>
      </bottom>
      <diagonal/>
    </border>
    <border>
      <left style="double">
        <color indexed="8"/>
      </left>
      <right style="thin">
        <color indexed="22"/>
      </right>
      <top style="thin">
        <color indexed="22"/>
      </top>
      <bottom style="thin">
        <color indexed="22"/>
      </bottom>
      <diagonal/>
    </border>
    <border>
      <left style="thin">
        <color indexed="22"/>
      </left>
      <right style="double">
        <color indexed="8"/>
      </right>
      <top style="thin">
        <color indexed="22"/>
      </top>
      <bottom style="thin">
        <color indexed="22"/>
      </bottom>
      <diagonal/>
    </border>
    <border>
      <left style="double">
        <color indexed="8"/>
      </left>
      <right style="thin">
        <color indexed="22"/>
      </right>
      <top style="thin">
        <color indexed="22"/>
      </top>
      <bottom style="thin">
        <color indexed="8"/>
      </bottom>
      <diagonal/>
    </border>
    <border>
      <left style="thin">
        <color indexed="22"/>
      </left>
      <right style="double">
        <color indexed="8"/>
      </right>
      <top style="thin">
        <color indexed="22"/>
      </top>
      <bottom style="thin">
        <color indexed="8"/>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thin">
        <color indexed="64"/>
      </left>
      <right/>
      <top style="thin">
        <color indexed="64"/>
      </top>
      <bottom/>
      <diagonal/>
    </border>
    <border>
      <left style="thin">
        <color indexed="64"/>
      </left>
      <right style="double">
        <color indexed="64"/>
      </right>
      <top style="thin">
        <color indexed="64"/>
      </top>
      <bottom style="thin">
        <color indexed="64"/>
      </bottom>
      <diagonal/>
    </border>
    <border>
      <left style="double">
        <color indexed="64"/>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style="double">
        <color indexed="64"/>
      </right>
      <top style="medium">
        <color indexed="64"/>
      </top>
      <bottom style="thin">
        <color indexed="64"/>
      </bottom>
      <diagonal/>
    </border>
    <border>
      <left/>
      <right/>
      <top style="medium">
        <color indexed="64"/>
      </top>
      <bottom style="thin">
        <color indexed="64"/>
      </bottom>
      <diagonal/>
    </border>
    <border>
      <left style="double">
        <color indexed="64"/>
      </left>
      <right style="double">
        <color indexed="64"/>
      </right>
      <top/>
      <bottom style="thin">
        <color indexed="64"/>
      </bottom>
      <diagonal/>
    </border>
    <border>
      <left style="double">
        <color indexed="64"/>
      </left>
      <right style="thin">
        <color indexed="64"/>
      </right>
      <top style="medium">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8"/>
      </left>
      <right style="double">
        <color indexed="8"/>
      </right>
      <top style="medium">
        <color indexed="64"/>
      </top>
      <bottom style="thin">
        <color indexed="64"/>
      </bottom>
      <diagonal/>
    </border>
    <border>
      <left style="double">
        <color indexed="8"/>
      </left>
      <right style="thin">
        <color indexed="8"/>
      </right>
      <top style="medium">
        <color indexed="64"/>
      </top>
      <bottom style="thin">
        <color indexed="64"/>
      </bottom>
      <diagonal/>
    </border>
    <border>
      <left style="double">
        <color indexed="8"/>
      </left>
      <right style="double">
        <color indexed="8"/>
      </right>
      <top style="thin">
        <color indexed="64"/>
      </top>
      <bottom style="thin">
        <color indexed="64"/>
      </bottom>
      <diagonal/>
    </border>
    <border>
      <left style="double">
        <color indexed="8"/>
      </left>
      <right style="thin">
        <color indexed="8"/>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thin">
        <color indexed="22"/>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ck">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thin">
        <color indexed="22"/>
      </bottom>
      <diagonal/>
    </border>
    <border>
      <left/>
      <right/>
      <top/>
      <bottom style="thin">
        <color indexed="8"/>
      </bottom>
      <diagonal/>
    </border>
    <border>
      <left/>
      <right/>
      <top style="thin">
        <color indexed="64"/>
      </top>
      <bottom style="thin">
        <color indexed="22"/>
      </bottom>
      <diagonal/>
    </border>
    <border>
      <left/>
      <right/>
      <top style="thin">
        <color indexed="22"/>
      </top>
      <bottom style="thin">
        <color indexed="22"/>
      </bottom>
      <diagonal/>
    </border>
    <border>
      <left/>
      <right/>
      <top style="thin">
        <color indexed="22"/>
      </top>
      <bottom style="thin">
        <color indexed="64"/>
      </bottom>
      <diagonal/>
    </border>
    <border>
      <left/>
      <right style="thin">
        <color indexed="8"/>
      </right>
      <top style="thin">
        <color indexed="8"/>
      </top>
      <bottom style="thin">
        <color indexed="22"/>
      </bottom>
      <diagonal/>
    </border>
    <border>
      <left/>
      <right style="thin">
        <color indexed="8"/>
      </right>
      <top style="thin">
        <color indexed="22"/>
      </top>
      <bottom style="thin">
        <color indexed="22"/>
      </bottom>
      <diagonal/>
    </border>
    <border>
      <left/>
      <right style="thin">
        <color indexed="8"/>
      </right>
      <top style="thin">
        <color indexed="22"/>
      </top>
      <bottom style="thin">
        <color indexed="8"/>
      </bottom>
      <diagonal/>
    </border>
    <border>
      <left/>
      <right style="thin">
        <color indexed="64"/>
      </right>
      <top style="thin">
        <color indexed="64"/>
      </top>
      <bottom style="thin">
        <color indexed="22"/>
      </bottom>
      <diagonal/>
    </border>
    <border>
      <left/>
      <right style="thin">
        <color indexed="64"/>
      </right>
      <top style="thin">
        <color indexed="22"/>
      </top>
      <bottom style="thin">
        <color indexed="22"/>
      </bottom>
      <diagonal/>
    </border>
    <border>
      <left/>
      <right style="thin">
        <color indexed="64"/>
      </right>
      <top style="thin">
        <color indexed="22"/>
      </top>
      <bottom style="thin">
        <color indexed="64"/>
      </bottom>
      <diagonal/>
    </border>
    <border>
      <left/>
      <right/>
      <top style="thin">
        <color indexed="64"/>
      </top>
      <bottom style="thin">
        <color indexed="8"/>
      </bottom>
      <diagonal/>
    </border>
    <border>
      <left style="thin">
        <color indexed="64"/>
      </left>
      <right style="thin">
        <color indexed="64"/>
      </right>
      <top/>
      <bottom style="thin">
        <color indexed="22"/>
      </bottom>
      <diagonal/>
    </border>
    <border>
      <left/>
      <right/>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top style="thin">
        <color indexed="22"/>
      </top>
      <bottom style="thin">
        <color indexed="64"/>
      </bottom>
      <diagonal/>
    </border>
    <border>
      <left style="thin">
        <color indexed="64"/>
      </left>
      <right style="thin">
        <color indexed="64"/>
      </right>
      <top style="thin">
        <color indexed="22"/>
      </top>
      <bottom style="thin">
        <color indexed="64"/>
      </bottom>
      <diagonal/>
    </border>
    <border>
      <left style="double">
        <color indexed="64"/>
      </left>
      <right/>
      <top style="thin">
        <color indexed="64"/>
      </top>
      <bottom style="thin">
        <color indexed="22"/>
      </bottom>
      <diagonal/>
    </border>
    <border>
      <left style="double">
        <color indexed="64"/>
      </left>
      <right/>
      <top style="thin">
        <color indexed="22"/>
      </top>
      <bottom style="thin">
        <color indexed="22"/>
      </bottom>
      <diagonal/>
    </border>
    <border>
      <left style="double">
        <color indexed="64"/>
      </left>
      <right/>
      <top style="thin">
        <color indexed="22"/>
      </top>
      <bottom style="thin">
        <color indexed="64"/>
      </bottom>
      <diagonal/>
    </border>
    <border>
      <left style="double">
        <color indexed="64"/>
      </left>
      <right style="thin">
        <color indexed="64"/>
      </right>
      <top/>
      <bottom style="thin">
        <color indexed="22"/>
      </bottom>
      <diagonal/>
    </border>
    <border>
      <left style="double">
        <color indexed="64"/>
      </left>
      <right style="thin">
        <color indexed="64"/>
      </right>
      <top style="thin">
        <color indexed="22"/>
      </top>
      <bottom style="thin">
        <color indexed="22"/>
      </bottom>
      <diagonal/>
    </border>
    <border>
      <left style="double">
        <color indexed="64"/>
      </left>
      <right style="thin">
        <color indexed="64"/>
      </right>
      <top style="thin">
        <color indexed="22"/>
      </top>
      <bottom style="thin">
        <color indexed="64"/>
      </bottom>
      <diagonal/>
    </border>
    <border>
      <left style="double">
        <color indexed="64"/>
      </left>
      <right/>
      <top/>
      <bottom style="thin">
        <color indexed="22"/>
      </bottom>
      <diagonal/>
    </border>
    <border>
      <left style="double">
        <color indexed="64"/>
      </left>
      <right style="thin">
        <color indexed="64"/>
      </right>
      <top style="thin">
        <color indexed="64"/>
      </top>
      <bottom style="thin">
        <color indexed="22"/>
      </bottom>
      <diagonal/>
    </border>
    <border>
      <left style="thin">
        <color indexed="8"/>
      </left>
      <right style="thin">
        <color indexed="22"/>
      </right>
      <top style="thin">
        <color indexed="64"/>
      </top>
      <bottom style="thin">
        <color indexed="64"/>
      </bottom>
      <diagonal/>
    </border>
    <border>
      <left style="double">
        <color indexed="8"/>
      </left>
      <right/>
      <top/>
      <bottom style="thin">
        <color indexed="64"/>
      </bottom>
      <diagonal/>
    </border>
    <border>
      <left/>
      <right style="double">
        <color indexed="8"/>
      </right>
      <top/>
      <bottom style="thin">
        <color indexed="64"/>
      </bottom>
      <diagonal/>
    </border>
    <border>
      <left/>
      <right style="double">
        <color indexed="64"/>
      </right>
      <top/>
      <bottom style="thin">
        <color indexed="64"/>
      </bottom>
      <diagonal/>
    </border>
    <border>
      <left style="double">
        <color indexed="8"/>
      </left>
      <right/>
      <top style="thin">
        <color indexed="64"/>
      </top>
      <bottom style="thin">
        <color indexed="64"/>
      </bottom>
      <diagonal/>
    </border>
    <border>
      <left style="thin">
        <color indexed="22"/>
      </left>
      <right/>
      <top/>
      <bottom style="thin">
        <color indexed="22"/>
      </bottom>
      <diagonal/>
    </border>
    <border>
      <left style="double">
        <color indexed="8"/>
      </left>
      <right style="thin">
        <color indexed="22"/>
      </right>
      <top/>
      <bottom style="thin">
        <color indexed="22"/>
      </bottom>
      <diagonal/>
    </border>
    <border>
      <left style="thin">
        <color indexed="22"/>
      </left>
      <right style="double">
        <color indexed="64"/>
      </right>
      <top/>
      <bottom style="thin">
        <color indexed="22"/>
      </bottom>
      <diagonal/>
    </border>
    <border>
      <left style="thin">
        <color indexed="22"/>
      </left>
      <right/>
      <top style="thin">
        <color indexed="22"/>
      </top>
      <bottom style="thin">
        <color indexed="8"/>
      </bottom>
      <diagonal/>
    </border>
    <border>
      <left style="thin">
        <color indexed="22"/>
      </left>
      <right style="double">
        <color indexed="64"/>
      </right>
      <top style="thin">
        <color indexed="22"/>
      </top>
      <bottom style="thin">
        <color indexed="8"/>
      </bottom>
      <diagonal/>
    </border>
    <border>
      <left style="thin">
        <color indexed="22"/>
      </left>
      <right style="double">
        <color indexed="8"/>
      </right>
      <top/>
      <bottom style="thin">
        <color indexed="22"/>
      </bottom>
      <diagonal/>
    </border>
    <border>
      <left style="thin">
        <color indexed="22"/>
      </left>
      <right style="thin">
        <color indexed="8"/>
      </right>
      <top style="thin">
        <color indexed="64"/>
      </top>
      <bottom style="thin">
        <color indexed="22"/>
      </bottom>
      <diagonal/>
    </border>
    <border>
      <left style="thin">
        <color indexed="22"/>
      </left>
      <right style="thin">
        <color indexed="8"/>
      </right>
      <top style="thin">
        <color indexed="22"/>
      </top>
      <bottom style="thin">
        <color indexed="22"/>
      </bottom>
      <diagonal/>
    </border>
    <border>
      <left style="thin">
        <color indexed="22"/>
      </left>
      <right style="thin">
        <color indexed="8"/>
      </right>
      <top style="thin">
        <color indexed="22"/>
      </top>
      <bottom style="thin">
        <color indexed="64"/>
      </bottom>
      <diagonal/>
    </border>
    <border>
      <left style="thin">
        <color indexed="22"/>
      </left>
      <right style="thin">
        <color indexed="22"/>
      </right>
      <top style="thin">
        <color indexed="8"/>
      </top>
      <bottom style="thin">
        <color indexed="22"/>
      </bottom>
      <diagonal/>
    </border>
    <border>
      <left style="thin">
        <color indexed="64"/>
      </left>
      <right style="thin">
        <color indexed="22"/>
      </right>
      <top style="thin">
        <color indexed="22"/>
      </top>
      <bottom/>
      <diagonal/>
    </border>
    <border>
      <left style="thin">
        <color indexed="22"/>
      </left>
      <right style="thin">
        <color indexed="22"/>
      </right>
      <top style="thin">
        <color indexed="22"/>
      </top>
      <bottom/>
      <diagonal/>
    </border>
    <border>
      <left/>
      <right/>
      <top style="thin">
        <color indexed="8"/>
      </top>
      <bottom/>
      <diagonal/>
    </border>
    <border>
      <left style="thin">
        <color indexed="22"/>
      </left>
      <right style="double">
        <color indexed="64"/>
      </right>
      <top style="thin">
        <color indexed="64"/>
      </top>
      <bottom style="thin">
        <color indexed="22"/>
      </bottom>
      <diagonal/>
    </border>
    <border>
      <left style="thin">
        <color indexed="22"/>
      </left>
      <right style="double">
        <color indexed="64"/>
      </right>
      <top style="thin">
        <color indexed="22"/>
      </top>
      <bottom style="thin">
        <color indexed="64"/>
      </bottom>
      <diagonal/>
    </border>
    <border>
      <left style="thin">
        <color indexed="22"/>
      </left>
      <right/>
      <top style="thin">
        <color indexed="8"/>
      </top>
      <bottom style="thin">
        <color indexed="8"/>
      </bottom>
      <diagonal/>
    </border>
    <border>
      <left style="thin">
        <color indexed="22"/>
      </left>
      <right style="thin">
        <color indexed="22"/>
      </right>
      <top style="thin">
        <color indexed="8"/>
      </top>
      <bottom style="thin">
        <color indexed="8"/>
      </bottom>
      <diagonal/>
    </border>
    <border>
      <left/>
      <right/>
      <top style="thin">
        <color indexed="8"/>
      </top>
      <bottom style="thin">
        <color indexed="22"/>
      </bottom>
      <diagonal/>
    </border>
    <border>
      <left style="thin">
        <color indexed="22"/>
      </left>
      <right style="thin">
        <color indexed="64"/>
      </right>
      <top/>
      <bottom style="thin">
        <color indexed="22"/>
      </bottom>
      <diagonal/>
    </border>
    <border>
      <left style="thin">
        <color indexed="22"/>
      </left>
      <right style="thin">
        <color indexed="64"/>
      </right>
      <top style="thin">
        <color indexed="22"/>
      </top>
      <bottom style="thin">
        <color indexed="8"/>
      </bottom>
      <diagonal/>
    </border>
    <border>
      <left style="double">
        <color indexed="8"/>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style="thin">
        <color indexed="22"/>
      </left>
      <right style="thin">
        <color indexed="64"/>
      </right>
      <top style="thin">
        <color indexed="22"/>
      </top>
      <bottom style="thin">
        <color indexed="22"/>
      </bottom>
      <diagonal/>
    </border>
    <border>
      <left style="double">
        <color indexed="8"/>
      </left>
      <right style="thin">
        <color indexed="22"/>
      </right>
      <top style="thin">
        <color indexed="22"/>
      </top>
      <bottom style="thin">
        <color indexed="64"/>
      </bottom>
      <diagonal/>
    </border>
    <border>
      <left style="thin">
        <color indexed="22"/>
      </left>
      <right style="thin">
        <color indexed="64"/>
      </right>
      <top style="thin">
        <color indexed="22"/>
      </top>
      <bottom style="thin">
        <color indexed="64"/>
      </bottom>
      <diagonal/>
    </border>
    <border>
      <left style="thin">
        <color indexed="22"/>
      </left>
      <right style="thin">
        <color indexed="64"/>
      </right>
      <top style="thin">
        <color indexed="8"/>
      </top>
      <bottom style="thin">
        <color indexed="22"/>
      </bottom>
      <diagonal/>
    </border>
    <border>
      <left style="thin">
        <color indexed="64"/>
      </left>
      <right style="thin">
        <color indexed="22"/>
      </right>
      <top style="thin">
        <color indexed="22"/>
      </top>
      <bottom style="thin">
        <color indexed="8"/>
      </bottom>
      <diagonal/>
    </border>
    <border>
      <left style="thin">
        <color indexed="22"/>
      </left>
      <right style="thin">
        <color indexed="22"/>
      </right>
      <top style="thin">
        <color indexed="22"/>
      </top>
      <bottom style="thin">
        <color indexed="8"/>
      </bottom>
      <diagonal/>
    </border>
    <border>
      <left style="thin">
        <color indexed="22"/>
      </left>
      <right style="double">
        <color indexed="64"/>
      </right>
      <top style="thin">
        <color indexed="22"/>
      </top>
      <bottom style="thin">
        <color indexed="22"/>
      </bottom>
      <diagonal/>
    </border>
    <border>
      <left/>
      <right style="medium">
        <color indexed="64"/>
      </right>
      <top style="thin">
        <color indexed="64"/>
      </top>
      <bottom style="medium">
        <color indexed="64"/>
      </bottom>
      <diagonal/>
    </border>
    <border>
      <left/>
      <right style="double">
        <color indexed="64"/>
      </right>
      <top style="thin">
        <color indexed="64"/>
      </top>
      <bottom style="thin">
        <color indexed="8"/>
      </bottom>
      <diagonal/>
    </border>
    <border>
      <left style="thin">
        <color indexed="22"/>
      </left>
      <right style="double">
        <color indexed="8"/>
      </right>
      <top style="thin">
        <color indexed="22"/>
      </top>
      <bottom style="thin">
        <color indexed="64"/>
      </bottom>
      <diagonal/>
    </border>
    <border>
      <left style="thin">
        <color indexed="22"/>
      </left>
      <right style="thin">
        <color indexed="8"/>
      </right>
      <top style="thin">
        <color indexed="22"/>
      </top>
      <bottom style="thin">
        <color indexed="8"/>
      </bottom>
      <diagonal/>
    </border>
    <border>
      <left style="thin">
        <color indexed="22"/>
      </left>
      <right style="thick">
        <color indexed="64"/>
      </right>
      <top style="thin">
        <color indexed="64"/>
      </top>
      <bottom style="thin">
        <color indexed="22"/>
      </bottom>
      <diagonal/>
    </border>
    <border>
      <left style="thin">
        <color indexed="22"/>
      </left>
      <right style="medium">
        <color indexed="8"/>
      </right>
      <top style="thin">
        <color indexed="64"/>
      </top>
      <bottom style="thin">
        <color indexed="22"/>
      </bottom>
      <diagonal/>
    </border>
    <border>
      <left/>
      <right style="thin">
        <color indexed="22"/>
      </right>
      <top style="thin">
        <color indexed="22"/>
      </top>
      <bottom style="thin">
        <color indexed="64"/>
      </bottom>
      <diagonal/>
    </border>
    <border>
      <left style="thin">
        <color indexed="22"/>
      </left>
      <right style="thin">
        <color indexed="22"/>
      </right>
      <top style="thin">
        <color indexed="64"/>
      </top>
      <bottom style="thin">
        <color indexed="8"/>
      </bottom>
      <diagonal/>
    </border>
    <border>
      <left style="thin">
        <color indexed="22"/>
      </left>
      <right/>
      <top style="thin">
        <color indexed="64"/>
      </top>
      <bottom style="thin">
        <color indexed="64"/>
      </bottom>
      <diagonal/>
    </border>
    <border>
      <left style="thin">
        <color indexed="64"/>
      </left>
      <right style="thin">
        <color indexed="22"/>
      </right>
      <top style="thin">
        <color indexed="64"/>
      </top>
      <bottom style="thin">
        <color indexed="64"/>
      </bottom>
      <diagonal/>
    </border>
    <border>
      <left style="thin">
        <color indexed="22"/>
      </left>
      <right style="thin">
        <color indexed="22"/>
      </right>
      <top style="thin">
        <color indexed="64"/>
      </top>
      <bottom style="thin">
        <color indexed="64"/>
      </bottom>
      <diagonal/>
    </border>
    <border>
      <left style="double">
        <color indexed="8"/>
      </left>
      <right style="thin">
        <color indexed="22"/>
      </right>
      <top style="thin">
        <color indexed="64"/>
      </top>
      <bottom style="thin">
        <color indexed="64"/>
      </bottom>
      <diagonal/>
    </border>
    <border>
      <left style="thin">
        <color indexed="22"/>
      </left>
      <right style="double">
        <color indexed="8"/>
      </right>
      <top style="thin">
        <color indexed="64"/>
      </top>
      <bottom style="thin">
        <color indexed="64"/>
      </bottom>
      <diagonal/>
    </border>
    <border>
      <left style="thin">
        <color indexed="22"/>
      </left>
      <right style="thin">
        <color indexed="64"/>
      </right>
      <top style="thin">
        <color indexed="64"/>
      </top>
      <bottom style="thin">
        <color indexed="64"/>
      </bottom>
      <diagonal/>
    </border>
    <border>
      <left/>
      <right style="thin">
        <color indexed="22"/>
      </right>
      <top style="thin">
        <color indexed="22"/>
      </top>
      <bottom style="thin">
        <color indexed="22"/>
      </bottom>
      <diagonal/>
    </border>
    <border>
      <left style="thin">
        <color indexed="64"/>
      </left>
      <right/>
      <top style="thin">
        <color indexed="64"/>
      </top>
      <bottom style="thin">
        <color indexed="8"/>
      </bottom>
      <diagonal/>
    </border>
    <border>
      <left style="double">
        <color indexed="64"/>
      </left>
      <right style="medium">
        <color indexed="64"/>
      </right>
      <top style="medium">
        <color indexed="64"/>
      </top>
      <bottom style="thin">
        <color indexed="64"/>
      </bottom>
      <diagonal/>
    </border>
    <border>
      <left style="double">
        <color indexed="64"/>
      </left>
      <right style="medium">
        <color indexed="64"/>
      </right>
      <top style="thin">
        <color indexed="64"/>
      </top>
      <bottom style="thin">
        <color indexed="64"/>
      </bottom>
      <diagonal/>
    </border>
    <border>
      <left style="medium">
        <color indexed="64"/>
      </left>
      <right style="double">
        <color indexed="64"/>
      </right>
      <top style="medium">
        <color indexed="64"/>
      </top>
      <bottom style="thin">
        <color indexed="64"/>
      </bottom>
      <diagonal/>
    </border>
    <border>
      <left style="medium">
        <color indexed="64"/>
      </left>
      <right style="double">
        <color indexed="64"/>
      </right>
      <top style="thin">
        <color indexed="64"/>
      </top>
      <bottom style="thin">
        <color indexed="64"/>
      </bottom>
      <diagonal/>
    </border>
    <border>
      <left style="thin">
        <color indexed="64"/>
      </left>
      <right style="thin">
        <color indexed="22"/>
      </right>
      <top style="thin">
        <color indexed="64"/>
      </top>
      <bottom/>
      <diagonal/>
    </border>
    <border>
      <left style="thin">
        <color indexed="22"/>
      </left>
      <right style="thin">
        <color indexed="22"/>
      </right>
      <top style="thin">
        <color indexed="64"/>
      </top>
      <bottom/>
      <diagonal/>
    </border>
    <border>
      <left style="thin">
        <color indexed="22"/>
      </left>
      <right style="thin">
        <color indexed="22"/>
      </right>
      <top style="thin">
        <color indexed="8"/>
      </top>
      <bottom/>
      <diagonal/>
    </border>
    <border>
      <left style="thin">
        <color indexed="64"/>
      </left>
      <right style="thin">
        <color indexed="22"/>
      </right>
      <top/>
      <bottom style="thin">
        <color indexed="22"/>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right style="thick">
        <color indexed="64"/>
      </right>
      <top style="thin">
        <color indexed="64"/>
      </top>
      <bottom style="thin">
        <color indexed="64"/>
      </bottom>
      <diagonal/>
    </border>
    <border>
      <left/>
      <right style="thin">
        <color indexed="22"/>
      </right>
      <top style="thin">
        <color indexed="64"/>
      </top>
      <bottom style="thin">
        <color indexed="8"/>
      </bottom>
      <diagonal/>
    </border>
    <border>
      <left/>
      <right style="thin">
        <color indexed="22"/>
      </right>
      <top style="thin">
        <color indexed="64"/>
      </top>
      <bottom style="thin">
        <color indexed="64"/>
      </bottom>
      <diagonal/>
    </border>
    <border>
      <left/>
      <right/>
      <top style="thin">
        <color indexed="8"/>
      </top>
      <bottom style="thin">
        <color indexed="8"/>
      </bottom>
      <diagonal/>
    </border>
    <border>
      <left style="thin">
        <color indexed="64"/>
      </left>
      <right style="double">
        <color indexed="64"/>
      </right>
      <top style="thin">
        <color indexed="64"/>
      </top>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22"/>
      </bottom>
      <diagonal/>
    </border>
    <border>
      <left style="thin">
        <color indexed="8"/>
      </left>
      <right style="thin">
        <color indexed="8"/>
      </right>
      <top style="thin">
        <color indexed="22"/>
      </top>
      <bottom style="thin">
        <color indexed="22"/>
      </bottom>
      <diagonal/>
    </border>
    <border>
      <left style="thin">
        <color indexed="64"/>
      </left>
      <right/>
      <top style="thin">
        <color indexed="22"/>
      </top>
      <bottom style="thin">
        <color indexed="8"/>
      </bottom>
      <diagonal/>
    </border>
    <border>
      <left/>
      <right/>
      <top style="thin">
        <color indexed="22"/>
      </top>
      <bottom style="thin">
        <color indexed="8"/>
      </bottom>
      <diagonal/>
    </border>
    <border>
      <left/>
      <right style="thin">
        <color indexed="64"/>
      </right>
      <top style="thin">
        <color indexed="22"/>
      </top>
      <bottom style="thin">
        <color indexed="8"/>
      </bottom>
      <diagonal/>
    </border>
    <border>
      <left style="thin">
        <color indexed="8"/>
      </left>
      <right style="thin">
        <color indexed="8"/>
      </right>
      <top style="thin">
        <color indexed="22"/>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22"/>
      </bottom>
      <diagonal/>
    </border>
    <border>
      <left style="double">
        <color indexed="64"/>
      </left>
      <right style="double">
        <color indexed="64"/>
      </right>
      <top/>
      <bottom/>
      <diagonal/>
    </border>
    <border>
      <left style="double">
        <color indexed="64"/>
      </left>
      <right style="thin">
        <color indexed="64"/>
      </right>
      <top/>
      <bottom/>
      <diagonal/>
    </border>
    <border>
      <left style="thin">
        <color indexed="64"/>
      </left>
      <right style="double">
        <color indexed="64"/>
      </right>
      <top style="thin">
        <color indexed="8"/>
      </top>
      <bottom style="thin">
        <color indexed="22"/>
      </bottom>
      <diagonal/>
    </border>
    <border>
      <left style="double">
        <color indexed="64"/>
      </left>
      <right style="double">
        <color indexed="64"/>
      </right>
      <top style="thin">
        <color indexed="8"/>
      </top>
      <bottom style="thin">
        <color indexed="22"/>
      </bottom>
      <diagonal/>
    </border>
    <border>
      <left style="double">
        <color indexed="64"/>
      </left>
      <right style="double">
        <color indexed="64"/>
      </right>
      <top style="thin">
        <color indexed="22"/>
      </top>
      <bottom style="thin">
        <color indexed="64"/>
      </bottom>
      <diagonal/>
    </border>
    <border>
      <left style="thin">
        <color indexed="64"/>
      </left>
      <right style="double">
        <color indexed="64"/>
      </right>
      <top style="thin">
        <color indexed="22"/>
      </top>
      <bottom style="thin">
        <color indexed="22"/>
      </bottom>
      <diagonal/>
    </border>
    <border>
      <left style="double">
        <color indexed="64"/>
      </left>
      <right style="double">
        <color indexed="64"/>
      </right>
      <top style="thin">
        <color indexed="22"/>
      </top>
      <bottom style="thin">
        <color indexed="22"/>
      </bottom>
      <diagonal/>
    </border>
    <border>
      <left style="double">
        <color indexed="64"/>
      </left>
      <right style="thin">
        <color indexed="64"/>
      </right>
      <top style="thin">
        <color indexed="8"/>
      </top>
      <bottom style="thin">
        <color indexed="22"/>
      </bottom>
      <diagonal/>
    </border>
    <border>
      <left style="thin">
        <color indexed="64"/>
      </left>
      <right style="double">
        <color indexed="64"/>
      </right>
      <top style="thin">
        <color indexed="22"/>
      </top>
      <bottom style="thin">
        <color indexed="64"/>
      </bottom>
      <diagonal/>
    </border>
    <border>
      <left/>
      <right style="thin">
        <color indexed="64"/>
      </right>
      <top/>
      <bottom/>
      <diagonal/>
    </border>
    <border>
      <left/>
      <right style="thin">
        <color indexed="64"/>
      </right>
      <top/>
      <bottom style="thin">
        <color indexed="8"/>
      </bottom>
      <diagonal/>
    </border>
    <border>
      <left style="thin">
        <color indexed="22"/>
      </left>
      <right/>
      <top style="thin">
        <color indexed="8"/>
      </top>
      <bottom/>
      <diagonal/>
    </border>
    <border>
      <left/>
      <right style="double">
        <color indexed="8"/>
      </right>
      <top style="thin">
        <color indexed="8"/>
      </top>
      <bottom/>
      <diagonal/>
    </border>
    <border>
      <left/>
      <right style="double">
        <color indexed="8"/>
      </right>
      <top style="thin">
        <color indexed="22"/>
      </top>
      <bottom style="thin">
        <color indexed="22"/>
      </bottom>
      <diagonal/>
    </border>
    <border>
      <left/>
      <right style="thin">
        <color indexed="22"/>
      </right>
      <top style="thin">
        <color indexed="64"/>
      </top>
      <bottom/>
      <diagonal/>
    </border>
    <border>
      <left style="thin">
        <color indexed="64"/>
      </left>
      <right/>
      <top/>
      <bottom style="thin">
        <color indexed="64"/>
      </bottom>
      <diagonal/>
    </border>
    <border>
      <left style="thin">
        <color indexed="64"/>
      </left>
      <right/>
      <top style="thin">
        <color indexed="8"/>
      </top>
      <bottom/>
      <diagonal/>
    </border>
    <border>
      <left style="thin">
        <color indexed="64"/>
      </left>
      <right/>
      <top/>
      <bottom style="thin">
        <color indexed="8"/>
      </bottom>
      <diagonal/>
    </border>
    <border>
      <left style="double">
        <color indexed="64"/>
      </left>
      <right/>
      <top style="thin">
        <color indexed="64"/>
      </top>
      <bottom/>
      <diagonal/>
    </border>
    <border>
      <left/>
      <right style="double">
        <color indexed="64"/>
      </right>
      <top style="thin">
        <color indexed="22"/>
      </top>
      <bottom style="thin">
        <color indexed="8"/>
      </bottom>
      <diagonal/>
    </border>
    <border>
      <left style="thin">
        <color indexed="8"/>
      </left>
      <right/>
      <top style="thin">
        <color indexed="64"/>
      </top>
      <bottom/>
      <diagonal/>
    </border>
    <border>
      <left style="thin">
        <color indexed="8"/>
      </left>
      <right/>
      <top/>
      <bottom/>
      <diagonal/>
    </border>
    <border>
      <left style="thin">
        <color indexed="8"/>
      </left>
      <right/>
      <top/>
      <bottom style="thin">
        <color indexed="64"/>
      </bottom>
      <diagonal/>
    </border>
    <border>
      <left/>
      <right/>
      <top style="thin">
        <color indexed="8"/>
      </top>
      <bottom style="thin">
        <color indexed="64"/>
      </bottom>
      <diagonal/>
    </border>
    <border>
      <left/>
      <right style="double">
        <color indexed="64"/>
      </right>
      <top style="thin">
        <color indexed="64"/>
      </top>
      <bottom style="thin">
        <color indexed="22"/>
      </bottom>
      <diagonal/>
    </border>
    <border>
      <left style="thin">
        <color indexed="22"/>
      </left>
      <right/>
      <top style="thin">
        <color indexed="64"/>
      </top>
      <bottom/>
      <diagonal/>
    </border>
    <border>
      <left/>
      <right style="double">
        <color indexed="8"/>
      </right>
      <top style="thin">
        <color indexed="22"/>
      </top>
      <bottom style="thin">
        <color indexed="8"/>
      </bottom>
      <diagonal/>
    </border>
    <border>
      <left/>
      <right style="double">
        <color indexed="64"/>
      </right>
      <top style="thin">
        <color indexed="22"/>
      </top>
      <bottom style="thin">
        <color indexed="22"/>
      </bottom>
      <diagonal/>
    </border>
    <border>
      <left style="thin">
        <color indexed="8"/>
      </left>
      <right/>
      <top style="thin">
        <color indexed="8"/>
      </top>
      <bottom/>
      <diagonal/>
    </border>
    <border>
      <left/>
      <right style="thin">
        <color indexed="22"/>
      </right>
      <top style="thin">
        <color indexed="8"/>
      </top>
      <bottom/>
      <diagonal/>
    </border>
    <border>
      <left style="double">
        <color indexed="8"/>
      </left>
      <right/>
      <top style="thin">
        <color indexed="8"/>
      </top>
      <bottom/>
      <diagonal/>
    </border>
    <border>
      <left/>
      <right style="double">
        <color indexed="8"/>
      </right>
      <top style="thin">
        <color indexed="8"/>
      </top>
      <bottom style="thin">
        <color indexed="64"/>
      </bottom>
      <diagonal/>
    </border>
    <border>
      <left style="double">
        <color indexed="8"/>
      </left>
      <right/>
      <top style="thin">
        <color indexed="64"/>
      </top>
      <bottom/>
      <diagonal/>
    </border>
    <border>
      <left style="double">
        <color indexed="8"/>
      </left>
      <right/>
      <top/>
      <bottom/>
      <diagonal/>
    </border>
    <border>
      <left/>
      <right style="double">
        <color indexed="64"/>
      </right>
      <top style="thin">
        <color indexed="8"/>
      </top>
      <bottom style="thin">
        <color indexed="64"/>
      </bottom>
      <diagonal/>
    </border>
    <border>
      <left style="thin">
        <color indexed="22"/>
      </left>
      <right/>
      <top style="thin">
        <color indexed="8"/>
      </top>
      <bottom style="thin">
        <color indexed="22"/>
      </bottom>
      <diagonal/>
    </border>
    <border>
      <left/>
      <right style="double">
        <color indexed="8"/>
      </right>
      <top style="thin">
        <color indexed="8"/>
      </top>
      <bottom style="thin">
        <color indexed="22"/>
      </bottom>
      <diagonal/>
    </border>
    <border>
      <left/>
      <right style="double">
        <color indexed="64"/>
      </right>
      <top style="thin">
        <color indexed="64"/>
      </top>
      <bottom/>
      <diagonal/>
    </border>
    <border>
      <left style="double">
        <color indexed="64"/>
      </left>
      <right/>
      <top/>
      <bottom style="thin">
        <color indexed="64"/>
      </bottom>
      <diagonal/>
    </border>
    <border>
      <left/>
      <right style="thin">
        <color indexed="64"/>
      </right>
      <top style="thin">
        <color indexed="8"/>
      </top>
      <bottom style="thin">
        <color indexed="64"/>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22"/>
      </right>
      <top style="thin">
        <color indexed="8"/>
      </top>
      <bottom style="thin">
        <color indexed="8"/>
      </bottom>
      <diagonal/>
    </border>
    <border>
      <left style="double">
        <color indexed="8"/>
      </left>
      <right/>
      <top style="thin">
        <color indexed="8"/>
      </top>
      <bottom style="thin">
        <color indexed="8"/>
      </bottom>
      <diagonal/>
    </border>
    <border>
      <left/>
      <right style="double">
        <color indexed="8"/>
      </right>
      <top style="thin">
        <color indexed="64"/>
      </top>
      <bottom style="thin">
        <color indexed="22"/>
      </bottom>
      <diagonal/>
    </border>
    <border>
      <left/>
      <right style="thin">
        <color indexed="8"/>
      </right>
      <top style="thin">
        <color indexed="8"/>
      </top>
      <bottom/>
      <diagonal/>
    </border>
    <border>
      <left style="double">
        <color indexed="8"/>
      </left>
      <right/>
      <top style="thin">
        <color indexed="22"/>
      </top>
      <bottom style="thin">
        <color indexed="22"/>
      </bottom>
      <diagonal/>
    </border>
    <border>
      <left style="double">
        <color indexed="8"/>
      </left>
      <right/>
      <top style="thin">
        <color indexed="22"/>
      </top>
      <bottom style="thin">
        <color indexed="64"/>
      </bottom>
      <diagonal/>
    </border>
    <border>
      <left/>
      <right style="double">
        <color indexed="8"/>
      </right>
      <top style="thin">
        <color indexed="22"/>
      </top>
      <bottom style="thin">
        <color indexed="64"/>
      </bottom>
      <diagonal/>
    </border>
    <border>
      <left style="double">
        <color indexed="8"/>
      </left>
      <right/>
      <top style="thin">
        <color indexed="8"/>
      </top>
      <bottom style="thin">
        <color indexed="22"/>
      </bottom>
      <diagonal/>
    </border>
    <border>
      <left/>
      <right style="thin">
        <color indexed="22"/>
      </right>
      <top style="thin">
        <color indexed="8"/>
      </top>
      <bottom style="thin">
        <color indexed="22"/>
      </bottom>
      <diagonal/>
    </border>
    <border>
      <left style="double">
        <color indexed="64"/>
      </left>
      <right/>
      <top style="thin">
        <color indexed="8"/>
      </top>
      <bottom/>
      <diagonal/>
    </border>
    <border>
      <left style="double">
        <color indexed="64"/>
      </left>
      <right/>
      <top/>
      <bottom style="thin">
        <color indexed="8"/>
      </bottom>
      <diagonal/>
    </border>
    <border>
      <left/>
      <right style="double">
        <color indexed="64"/>
      </right>
      <top style="thin">
        <color indexed="8"/>
      </top>
      <bottom style="thin">
        <color indexed="22"/>
      </bottom>
      <diagonal/>
    </border>
    <border>
      <left/>
      <right style="double">
        <color indexed="64"/>
      </right>
      <top style="thin">
        <color indexed="8"/>
      </top>
      <bottom style="thin">
        <color indexed="8"/>
      </bottom>
      <diagonal/>
    </border>
    <border>
      <left style="double">
        <color indexed="8"/>
      </left>
      <right/>
      <top/>
      <bottom style="thin">
        <color indexed="8"/>
      </bottom>
      <diagonal/>
    </border>
    <border>
      <left style="thin">
        <color indexed="22"/>
      </left>
      <right/>
      <top style="thin">
        <color indexed="64"/>
      </top>
      <bottom style="thin">
        <color indexed="8"/>
      </bottom>
      <diagonal/>
    </border>
    <border>
      <left/>
      <right style="thin">
        <color indexed="64"/>
      </right>
      <top style="thin">
        <color indexed="64"/>
      </top>
      <bottom style="thin">
        <color indexed="8"/>
      </bottom>
      <diagonal/>
    </border>
    <border>
      <left style="double">
        <color indexed="64"/>
      </left>
      <right/>
      <top style="thin">
        <color indexed="64"/>
      </top>
      <bottom style="thin">
        <color indexed="8"/>
      </bottom>
      <diagonal/>
    </border>
    <border>
      <left/>
      <right style="double">
        <color indexed="8"/>
      </right>
      <top style="thin">
        <color indexed="8"/>
      </top>
      <bottom style="thin">
        <color indexed="8"/>
      </bottom>
      <diagonal/>
    </border>
    <border>
      <left/>
      <right style="thin">
        <color indexed="22"/>
      </right>
      <top/>
      <bottom/>
      <diagonal/>
    </border>
    <border>
      <left style="thin">
        <color indexed="8"/>
      </left>
      <right/>
      <top/>
      <bottom style="thin">
        <color indexed="8"/>
      </bottom>
      <diagonal/>
    </border>
    <border>
      <left/>
      <right style="thin">
        <color indexed="22"/>
      </right>
      <top/>
      <bottom style="thin">
        <color indexed="8"/>
      </bottom>
      <diagonal/>
    </border>
    <border>
      <left style="thin">
        <color indexed="8"/>
      </left>
      <right/>
      <top style="thin">
        <color indexed="22"/>
      </top>
      <bottom style="thin">
        <color indexed="8"/>
      </bottom>
      <diagonal/>
    </border>
    <border>
      <left/>
      <right style="thin">
        <color indexed="22"/>
      </right>
      <top style="thin">
        <color indexed="22"/>
      </top>
      <bottom style="thin">
        <color indexed="8"/>
      </bottom>
      <diagonal/>
    </border>
    <border>
      <left style="thin">
        <color indexed="8"/>
      </left>
      <right/>
      <top style="thin">
        <color indexed="8"/>
      </top>
      <bottom style="thin">
        <color indexed="22"/>
      </bottom>
      <diagonal/>
    </border>
    <border>
      <left style="double">
        <color indexed="8"/>
      </left>
      <right/>
      <top style="thin">
        <color indexed="22"/>
      </top>
      <bottom style="thin">
        <color indexed="8"/>
      </bottom>
      <diagonal/>
    </border>
    <border>
      <left/>
      <right style="double">
        <color indexed="8"/>
      </right>
      <top style="thin">
        <color indexed="64"/>
      </top>
      <bottom style="thin">
        <color indexed="8"/>
      </bottom>
      <diagonal/>
    </border>
    <border>
      <left style="double">
        <color indexed="8"/>
      </left>
      <right/>
      <top style="thin">
        <color indexed="64"/>
      </top>
      <bottom style="thin">
        <color indexed="8"/>
      </bottom>
      <diagonal/>
    </border>
    <border>
      <left style="thin">
        <color indexed="22"/>
      </left>
      <right/>
      <top style="thin">
        <color indexed="8"/>
      </top>
      <bottom style="thin">
        <color indexed="64"/>
      </bottom>
      <diagonal/>
    </border>
    <border>
      <left style="thin">
        <color indexed="8"/>
      </left>
      <right style="thin">
        <color indexed="22"/>
      </right>
      <top style="thin">
        <color indexed="64"/>
      </top>
      <bottom style="thin">
        <color indexed="8"/>
      </bottom>
      <diagonal/>
    </border>
    <border>
      <left style="thin">
        <color indexed="22"/>
      </left>
      <right style="thin">
        <color indexed="64"/>
      </right>
      <top style="thin">
        <color indexed="8"/>
      </top>
      <bottom style="thin">
        <color indexed="8"/>
      </bottom>
      <diagonal/>
    </border>
    <border>
      <left style="thin">
        <color indexed="64"/>
      </left>
      <right style="thin">
        <color indexed="64"/>
      </right>
      <top style="thin">
        <color indexed="64"/>
      </top>
      <bottom style="thin">
        <color indexed="22"/>
      </bottom>
      <diagonal/>
    </border>
    <border>
      <left/>
      <right style="thin">
        <color indexed="22"/>
      </right>
      <top/>
      <bottom style="thin">
        <color indexed="22"/>
      </bottom>
      <diagonal/>
    </border>
    <border>
      <left style="thin">
        <color indexed="22"/>
      </left>
      <right/>
      <top style="thin">
        <color indexed="22"/>
      </top>
      <bottom/>
      <diagonal/>
    </border>
    <border>
      <left/>
      <right/>
      <top style="thin">
        <color indexed="22"/>
      </top>
      <bottom/>
      <diagonal/>
    </border>
    <border>
      <left style="thin">
        <color indexed="22"/>
      </left>
      <right/>
      <top style="thin">
        <color indexed="22"/>
      </top>
      <bottom style="thin">
        <color theme="1"/>
      </bottom>
      <diagonal/>
    </border>
    <border>
      <left/>
      <right/>
      <top style="thin">
        <color indexed="22"/>
      </top>
      <bottom style="thin">
        <color theme="1"/>
      </bottom>
      <diagonal/>
    </border>
    <border>
      <left style="thin">
        <color indexed="22"/>
      </left>
      <right/>
      <top style="thin">
        <color theme="1"/>
      </top>
      <bottom style="thin">
        <color indexed="22"/>
      </bottom>
      <diagonal/>
    </border>
    <border>
      <left/>
      <right style="thin">
        <color indexed="64"/>
      </right>
      <top style="thin">
        <color theme="1"/>
      </top>
      <bottom style="thin">
        <color indexed="22"/>
      </bottom>
      <diagonal/>
    </border>
    <border>
      <left/>
      <right style="thin">
        <color indexed="64"/>
      </right>
      <top style="thin">
        <color indexed="22"/>
      </top>
      <bottom style="thin">
        <color theme="1"/>
      </bottom>
      <diagonal/>
    </border>
  </borders>
  <cellStyleXfs count="13">
    <xf numFmtId="0" fontId="0" fillId="0" borderId="0"/>
    <xf numFmtId="43" fontId="2" fillId="0" borderId="0" applyFont="0" applyFill="0" applyBorder="0" applyAlignment="0" applyProtection="0"/>
    <xf numFmtId="3" fontId="80" fillId="0" borderId="0" applyFill="0" applyBorder="0" applyAlignment="0" applyProtection="0"/>
    <xf numFmtId="5" fontId="80" fillId="0" borderId="0" applyFill="0" applyBorder="0" applyAlignment="0" applyProtection="0"/>
    <xf numFmtId="0" fontId="80" fillId="0" borderId="0" applyNumberFormat="0" applyFill="0" applyBorder="0" applyAlignment="0" applyProtection="0"/>
    <xf numFmtId="2" fontId="80" fillId="0" borderId="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3" fillId="0" borderId="0" applyNumberFormat="0" applyFill="0" applyBorder="0" applyAlignment="0" applyProtection="0"/>
    <xf numFmtId="0" fontId="2" fillId="0" borderId="0"/>
    <xf numFmtId="0" fontId="83" fillId="0" borderId="0"/>
    <xf numFmtId="9" fontId="2" fillId="0" borderId="0" applyFont="0" applyFill="0" applyBorder="0" applyAlignment="0" applyProtection="0"/>
    <xf numFmtId="0" fontId="80" fillId="0" borderId="2" applyNumberFormat="0" applyFill="0" applyAlignment="0" applyProtection="0"/>
  </cellStyleXfs>
  <cellXfs count="1661">
    <xf numFmtId="0" fontId="0" fillId="0" borderId="0" xfId="0"/>
    <xf numFmtId="0" fontId="0" fillId="0" borderId="0" xfId="0" applyAlignment="1">
      <alignment wrapText="1"/>
    </xf>
    <xf numFmtId="3" fontId="0" fillId="0" borderId="0" xfId="0" applyNumberFormat="1"/>
    <xf numFmtId="11" fontId="0" fillId="0" borderId="0" xfId="0" applyNumberFormat="1"/>
    <xf numFmtId="0" fontId="4" fillId="0" borderId="0" xfId="0" applyFont="1" applyFill="1" applyBorder="1"/>
    <xf numFmtId="0" fontId="0" fillId="0" borderId="0" xfId="0" applyFill="1" applyBorder="1"/>
    <xf numFmtId="0" fontId="0" fillId="2" borderId="0" xfId="0" applyFill="1"/>
    <xf numFmtId="0" fontId="0" fillId="3" borderId="0" xfId="0" applyFill="1"/>
    <xf numFmtId="3" fontId="11" fillId="0" borderId="0" xfId="0" applyNumberFormat="1" applyFont="1" applyFill="1" applyBorder="1" applyAlignment="1">
      <alignment vertical="top" wrapText="1"/>
    </xf>
    <xf numFmtId="11" fontId="11" fillId="0" borderId="0" xfId="0" applyNumberFormat="1" applyFont="1" applyFill="1" applyBorder="1" applyAlignment="1">
      <alignment vertical="top" wrapText="1"/>
    </xf>
    <xf numFmtId="0" fontId="6" fillId="0" borderId="0" xfId="0" applyNumberFormat="1" applyFont="1" applyFill="1" applyBorder="1" applyAlignment="1">
      <alignment vertical="top" wrapText="1"/>
    </xf>
    <xf numFmtId="0" fontId="12" fillId="0" borderId="0" xfId="0" applyNumberFormat="1" applyFont="1" applyFill="1" applyBorder="1" applyAlignment="1">
      <alignment vertical="top" wrapText="1"/>
    </xf>
    <xf numFmtId="0" fontId="0" fillId="4" borderId="0" xfId="0" applyFill="1"/>
    <xf numFmtId="0" fontId="4" fillId="4" borderId="0" xfId="0" applyFont="1" applyFill="1"/>
    <xf numFmtId="0" fontId="0" fillId="0" borderId="0" xfId="0" quotePrefix="1" applyNumberFormat="1" applyFill="1"/>
    <xf numFmtId="0" fontId="0" fillId="0" borderId="3" xfId="0" quotePrefix="1" applyNumberFormat="1" applyFill="1" applyBorder="1"/>
    <xf numFmtId="0" fontId="17" fillId="0" borderId="0" xfId="0" applyFont="1" applyFill="1" applyBorder="1"/>
    <xf numFmtId="0" fontId="18" fillId="0" borderId="0" xfId="0" applyFont="1" applyFill="1" applyBorder="1"/>
    <xf numFmtId="0" fontId="0" fillId="0" borderId="0" xfId="0" quotePrefix="1" applyNumberFormat="1" applyFill="1" applyBorder="1"/>
    <xf numFmtId="0" fontId="6" fillId="0" borderId="0" xfId="0" applyFont="1" applyFill="1" applyBorder="1"/>
    <xf numFmtId="0" fontId="6" fillId="0" borderId="0" xfId="0" quotePrefix="1" applyNumberFormat="1" applyFont="1" applyFill="1" applyBorder="1"/>
    <xf numFmtId="0" fontId="6" fillId="0" borderId="0" xfId="0" quotePrefix="1" applyNumberFormat="1" applyFont="1" applyFill="1" applyBorder="1" applyAlignment="1">
      <alignment wrapText="1"/>
    </xf>
    <xf numFmtId="3" fontId="6" fillId="0" borderId="0" xfId="0" applyNumberFormat="1" applyFont="1" applyFill="1" applyBorder="1"/>
    <xf numFmtId="11" fontId="6" fillId="0" borderId="0" xfId="0" applyNumberFormat="1" applyFont="1" applyFill="1" applyBorder="1"/>
    <xf numFmtId="0" fontId="12" fillId="0" borderId="0" xfId="0" applyFont="1" applyFill="1" applyBorder="1"/>
    <xf numFmtId="166" fontId="6" fillId="0" borderId="0" xfId="0" applyNumberFormat="1" applyFont="1" applyFill="1" applyBorder="1"/>
    <xf numFmtId="0" fontId="0" fillId="0" borderId="0" xfId="0" quotePrefix="1" applyNumberFormat="1" applyFill="1" applyBorder="1" applyAlignment="1">
      <alignment wrapText="1"/>
    </xf>
    <xf numFmtId="3" fontId="0" fillId="0" borderId="0" xfId="0" applyNumberFormat="1" applyFill="1" applyBorder="1"/>
    <xf numFmtId="11" fontId="0" fillId="0" borderId="0" xfId="0" applyNumberFormat="1" applyFill="1" applyBorder="1"/>
    <xf numFmtId="0" fontId="5" fillId="0" borderId="0" xfId="0" applyFont="1" applyFill="1" applyBorder="1"/>
    <xf numFmtId="168" fontId="0" fillId="0" borderId="0" xfId="0" applyNumberFormat="1" applyFill="1" applyBorder="1"/>
    <xf numFmtId="0" fontId="14" fillId="0" borderId="0" xfId="0" quotePrefix="1" applyNumberFormat="1" applyFont="1" applyFill="1" applyBorder="1"/>
    <xf numFmtId="0" fontId="6" fillId="0" borderId="0" xfId="0" applyNumberFormat="1" applyFont="1" applyFill="1" applyBorder="1" applyAlignment="1">
      <alignment horizontal="right" wrapText="1"/>
    </xf>
    <xf numFmtId="0" fontId="6" fillId="0" borderId="0" xfId="0" applyFont="1" applyFill="1" applyBorder="1" applyAlignment="1">
      <alignment horizontal="center"/>
    </xf>
    <xf numFmtId="0" fontId="20" fillId="0" borderId="0" xfId="0" quotePrefix="1" applyNumberFormat="1" applyFont="1" applyFill="1" applyBorder="1"/>
    <xf numFmtId="0" fontId="6" fillId="0" borderId="0" xfId="0" applyFont="1" applyFill="1" applyBorder="1" applyAlignment="1">
      <alignment horizontal="right" wrapText="1"/>
    </xf>
    <xf numFmtId="3" fontId="5" fillId="0" borderId="0" xfId="0" applyNumberFormat="1" applyFont="1" applyFill="1" applyBorder="1" applyAlignment="1">
      <alignment horizontal="center"/>
    </xf>
    <xf numFmtId="0" fontId="12" fillId="0" borderId="0" xfId="0" applyFont="1" applyFill="1" applyBorder="1" applyAlignment="1">
      <alignment horizontal="center" wrapText="1"/>
    </xf>
    <xf numFmtId="3" fontId="6" fillId="0" borderId="0" xfId="0" applyNumberFormat="1" applyFont="1" applyFill="1" applyBorder="1" applyAlignment="1">
      <alignment horizontal="center"/>
    </xf>
    <xf numFmtId="3" fontId="0" fillId="0" borderId="0" xfId="0" applyNumberFormat="1" applyFill="1" applyBorder="1" applyAlignment="1">
      <alignment horizontal="center"/>
    </xf>
    <xf numFmtId="0" fontId="6" fillId="0" borderId="0" xfId="0" applyFont="1" applyFill="1" applyBorder="1" applyAlignment="1">
      <alignment horizontal="center" wrapText="1"/>
    </xf>
    <xf numFmtId="2" fontId="0" fillId="0" borderId="0" xfId="0" applyNumberFormat="1" applyFill="1" applyBorder="1" applyAlignment="1">
      <alignment horizontal="center"/>
    </xf>
    <xf numFmtId="167" fontId="5" fillId="0" borderId="0" xfId="0" applyNumberFormat="1" applyFont="1" applyFill="1" applyBorder="1" applyAlignment="1">
      <alignment horizontal="center"/>
    </xf>
    <xf numFmtId="167" fontId="0" fillId="0" borderId="0" xfId="0" applyNumberFormat="1" applyFill="1" applyBorder="1" applyAlignment="1">
      <alignment horizontal="center"/>
    </xf>
    <xf numFmtId="166" fontId="5" fillId="0" borderId="0" xfId="0" applyNumberFormat="1" applyFont="1" applyFill="1" applyBorder="1" applyAlignment="1">
      <alignment horizontal="center"/>
    </xf>
    <xf numFmtId="167" fontId="6" fillId="0" borderId="0" xfId="0" applyNumberFormat="1" applyFont="1" applyFill="1" applyBorder="1" applyAlignment="1">
      <alignment horizontal="center"/>
    </xf>
    <xf numFmtId="0" fontId="4" fillId="5" borderId="0" xfId="0" applyFont="1" applyFill="1"/>
    <xf numFmtId="0" fontId="7" fillId="0" borderId="0" xfId="0" applyFont="1" applyFill="1" applyBorder="1" applyAlignment="1">
      <alignment horizontal="center" wrapText="1"/>
    </xf>
    <xf numFmtId="0" fontId="11" fillId="0" borderId="0" xfId="0" applyFont="1" applyFill="1" applyBorder="1" applyAlignment="1">
      <alignment vertical="top" wrapText="1"/>
    </xf>
    <xf numFmtId="0" fontId="8" fillId="0" borderId="0" xfId="0" applyFont="1" applyFill="1" applyBorder="1" applyAlignment="1">
      <alignment horizontal="center" wrapText="1"/>
    </xf>
    <xf numFmtId="3" fontId="8" fillId="0" borderId="0" xfId="0" applyNumberFormat="1" applyFont="1" applyFill="1" applyBorder="1" applyAlignment="1">
      <alignment horizontal="center" wrapText="1"/>
    </xf>
    <xf numFmtId="3" fontId="8" fillId="0" borderId="0" xfId="0" applyNumberFormat="1" applyFont="1" applyFill="1" applyBorder="1" applyAlignment="1">
      <alignment horizontal="center"/>
    </xf>
    <xf numFmtId="1" fontId="4" fillId="0" borderId="0" xfId="0" applyNumberFormat="1" applyFont="1" applyFill="1" applyBorder="1" applyAlignment="1">
      <alignment horizontal="center" wrapText="1"/>
    </xf>
    <xf numFmtId="1" fontId="8" fillId="0" borderId="0" xfId="0" applyNumberFormat="1" applyFont="1" applyFill="1" applyBorder="1" applyAlignment="1">
      <alignment horizontal="center" wrapText="1"/>
    </xf>
    <xf numFmtId="1" fontId="8" fillId="0" borderId="0" xfId="0" applyNumberFormat="1" applyFont="1" applyFill="1" applyBorder="1" applyAlignment="1">
      <alignment horizontal="center"/>
    </xf>
    <xf numFmtId="3" fontId="10" fillId="0" borderId="0" xfId="0" applyNumberFormat="1" applyFont="1" applyFill="1" applyBorder="1" applyAlignment="1">
      <alignment horizontal="right" wrapText="1"/>
    </xf>
    <xf numFmtId="3" fontId="10" fillId="0" borderId="0" xfId="0" applyNumberFormat="1" applyFont="1" applyFill="1" applyBorder="1" applyAlignment="1">
      <alignment horizontal="left"/>
    </xf>
    <xf numFmtId="1" fontId="6" fillId="0" borderId="0" xfId="0" applyNumberFormat="1" applyFont="1" applyFill="1" applyBorder="1" applyAlignment="1">
      <alignment horizontal="right" wrapText="1"/>
    </xf>
    <xf numFmtId="1" fontId="6" fillId="0" borderId="0" xfId="0" applyNumberFormat="1" applyFont="1" applyFill="1" applyBorder="1" applyAlignment="1">
      <alignment horizontal="left" wrapText="1"/>
    </xf>
    <xf numFmtId="0" fontId="10" fillId="0" borderId="0" xfId="0" applyFont="1" applyFill="1" applyBorder="1" applyAlignment="1">
      <alignment horizontal="right" wrapText="1"/>
    </xf>
    <xf numFmtId="1" fontId="10" fillId="0" borderId="0" xfId="0" applyNumberFormat="1" applyFont="1" applyFill="1" applyBorder="1" applyAlignment="1">
      <alignment horizontal="left"/>
    </xf>
    <xf numFmtId="0" fontId="21" fillId="0" borderId="0" xfId="0" applyFont="1" applyFill="1" applyBorder="1"/>
    <xf numFmtId="0" fontId="22" fillId="0" borderId="0" xfId="0" applyFont="1" applyFill="1" applyBorder="1"/>
    <xf numFmtId="0" fontId="22" fillId="0" borderId="0" xfId="0" quotePrefix="1" applyNumberFormat="1" applyFont="1" applyFill="1" applyBorder="1"/>
    <xf numFmtId="0" fontId="4" fillId="0" borderId="0" xfId="0" quotePrefix="1" applyNumberFormat="1" applyFont="1" applyFill="1" applyBorder="1"/>
    <xf numFmtId="0" fontId="4" fillId="0" borderId="0" xfId="0" quotePrefix="1" applyNumberFormat="1" applyFont="1" applyFill="1"/>
    <xf numFmtId="0" fontId="5" fillId="0" borderId="0" xfId="0" quotePrefix="1" applyNumberFormat="1" applyFont="1" applyFill="1"/>
    <xf numFmtId="0" fontId="0" fillId="5" borderId="0" xfId="0" applyFill="1"/>
    <xf numFmtId="0" fontId="12" fillId="0" borderId="0" xfId="0" quotePrefix="1" applyNumberFormat="1" applyFont="1" applyFill="1" applyBorder="1"/>
    <xf numFmtId="166" fontId="0" fillId="5" borderId="0" xfId="0" quotePrefix="1" applyNumberFormat="1" applyFill="1"/>
    <xf numFmtId="1" fontId="6" fillId="0" borderId="0" xfId="0" quotePrefix="1" applyNumberFormat="1" applyFont="1" applyFill="1" applyBorder="1"/>
    <xf numFmtId="1" fontId="12" fillId="0" borderId="0" xfId="0" quotePrefix="1" applyNumberFormat="1" applyFont="1" applyFill="1" applyBorder="1"/>
    <xf numFmtId="166" fontId="6" fillId="0" borderId="0" xfId="0" quotePrefix="1" applyNumberFormat="1" applyFont="1" applyFill="1" applyBorder="1"/>
    <xf numFmtId="167" fontId="12" fillId="0" borderId="0" xfId="0" quotePrefix="1" applyNumberFormat="1" applyFont="1" applyFill="1" applyBorder="1"/>
    <xf numFmtId="167" fontId="6" fillId="0" borderId="0" xfId="0" quotePrefix="1" applyNumberFormat="1" applyFont="1" applyFill="1" applyBorder="1"/>
    <xf numFmtId="2" fontId="12" fillId="0" borderId="0" xfId="0" quotePrefix="1" applyNumberFormat="1" applyFont="1" applyFill="1" applyBorder="1"/>
    <xf numFmtId="0" fontId="12" fillId="0" borderId="0" xfId="0" applyNumberFormat="1" applyFont="1" applyFill="1" applyBorder="1" applyAlignment="1">
      <alignment wrapText="1"/>
    </xf>
    <xf numFmtId="0" fontId="6" fillId="0" borderId="0" xfId="0" applyNumberFormat="1" applyFont="1" applyFill="1" applyBorder="1" applyAlignment="1">
      <alignment wrapText="1"/>
    </xf>
    <xf numFmtId="0" fontId="12" fillId="0" borderId="0" xfId="0" applyFont="1" applyFill="1" applyBorder="1" applyAlignment="1">
      <alignment wrapText="1"/>
    </xf>
    <xf numFmtId="0" fontId="6" fillId="5" borderId="0" xfId="0" applyFont="1" applyFill="1" applyBorder="1" applyAlignment="1">
      <alignment wrapText="1"/>
    </xf>
    <xf numFmtId="1" fontId="4" fillId="0" borderId="0" xfId="0" applyNumberFormat="1" applyFont="1" applyFill="1" applyBorder="1"/>
    <xf numFmtId="0" fontId="0" fillId="5" borderId="0" xfId="0" applyFill="1" applyBorder="1"/>
    <xf numFmtId="166" fontId="4" fillId="0" borderId="0" xfId="0" applyNumberFormat="1" applyFont="1" applyFill="1" applyBorder="1"/>
    <xf numFmtId="0" fontId="4" fillId="6" borderId="4" xfId="0" applyFont="1" applyFill="1" applyBorder="1"/>
    <xf numFmtId="0" fontId="4" fillId="6" borderId="5" xfId="0" applyFont="1" applyFill="1" applyBorder="1"/>
    <xf numFmtId="0" fontId="0" fillId="0" borderId="6" xfId="0" applyBorder="1"/>
    <xf numFmtId="0" fontId="4" fillId="0" borderId="3" xfId="0" applyFont="1" applyBorder="1"/>
    <xf numFmtId="0" fontId="5" fillId="2" borderId="0" xfId="0" applyFont="1" applyFill="1"/>
    <xf numFmtId="0" fontId="4" fillId="3" borderId="0" xfId="0" applyFont="1" applyFill="1"/>
    <xf numFmtId="0" fontId="4" fillId="0" borderId="0" xfId="0" applyFont="1"/>
    <xf numFmtId="0" fontId="0" fillId="0" borderId="0" xfId="0" applyNumberFormat="1" applyFill="1" applyBorder="1"/>
    <xf numFmtId="0" fontId="16" fillId="0" borderId="0" xfId="0" quotePrefix="1" applyNumberFormat="1" applyFont="1" applyFill="1" applyBorder="1"/>
    <xf numFmtId="0" fontId="6" fillId="0" borderId="0" xfId="0" applyFont="1" applyFill="1" applyBorder="1" applyAlignment="1">
      <alignment wrapText="1"/>
    </xf>
    <xf numFmtId="0" fontId="6" fillId="0" borderId="0" xfId="0" quotePrefix="1" applyNumberFormat="1" applyFont="1" applyFill="1" applyBorder="1" applyAlignment="1">
      <alignment vertical="top" wrapText="1"/>
    </xf>
    <xf numFmtId="165" fontId="0" fillId="0" borderId="0" xfId="0" applyNumberFormat="1" applyFill="1" applyBorder="1"/>
    <xf numFmtId="3" fontId="12" fillId="0" borderId="0" xfId="0" applyNumberFormat="1" applyFont="1" applyFill="1" applyBorder="1"/>
    <xf numFmtId="171" fontId="6" fillId="0" borderId="0" xfId="0" applyNumberFormat="1" applyFont="1" applyFill="1" applyBorder="1"/>
    <xf numFmtId="3" fontId="6" fillId="0" borderId="0" xfId="0" quotePrefix="1" applyNumberFormat="1" applyFont="1" applyFill="1" applyBorder="1"/>
    <xf numFmtId="0" fontId="13" fillId="0" borderId="0" xfId="0" quotePrefix="1" applyNumberFormat="1" applyFont="1" applyFill="1" applyBorder="1"/>
    <xf numFmtId="0" fontId="15" fillId="0" borderId="0" xfId="0" quotePrefix="1" applyNumberFormat="1" applyFont="1" applyFill="1" applyBorder="1"/>
    <xf numFmtId="1" fontId="0" fillId="0" borderId="0" xfId="0" applyNumberFormat="1" applyFill="1" applyBorder="1"/>
    <xf numFmtId="172" fontId="6" fillId="0" borderId="0" xfId="0" applyNumberFormat="1" applyFont="1" applyFill="1" applyBorder="1"/>
    <xf numFmtId="0" fontId="17" fillId="0" borderId="0" xfId="0" quotePrefix="1" applyNumberFormat="1" applyFont="1" applyFill="1" applyBorder="1"/>
    <xf numFmtId="0" fontId="17" fillId="0" borderId="0" xfId="0" quotePrefix="1" applyNumberFormat="1" applyFont="1" applyFill="1" applyBorder="1" applyAlignment="1">
      <alignment wrapText="1"/>
    </xf>
    <xf numFmtId="3" fontId="17" fillId="0" borderId="0" xfId="0" applyNumberFormat="1" applyFont="1" applyFill="1" applyBorder="1"/>
    <xf numFmtId="11" fontId="17" fillId="0" borderId="0" xfId="0" applyNumberFormat="1" applyFont="1" applyFill="1" applyBorder="1"/>
    <xf numFmtId="0" fontId="19" fillId="0" borderId="0" xfId="0" quotePrefix="1" applyNumberFormat="1" applyFont="1" applyFill="1" applyBorder="1"/>
    <xf numFmtId="171" fontId="12" fillId="0" borderId="0" xfId="0" applyNumberFormat="1" applyFont="1" applyFill="1" applyBorder="1" applyAlignment="1">
      <alignment horizontal="center"/>
    </xf>
    <xf numFmtId="171" fontId="6" fillId="0" borderId="0" xfId="0" applyNumberFormat="1" applyFont="1" applyFill="1" applyBorder="1" applyAlignment="1">
      <alignment horizontal="left"/>
    </xf>
    <xf numFmtId="173" fontId="6" fillId="0" borderId="0" xfId="0" applyNumberFormat="1" applyFont="1" applyFill="1" applyBorder="1"/>
    <xf numFmtId="0" fontId="21" fillId="0" borderId="0" xfId="0" quotePrefix="1" applyNumberFormat="1" applyFont="1" applyFill="1" applyBorder="1"/>
    <xf numFmtId="0" fontId="21" fillId="0" borderId="0" xfId="0" quotePrefix="1" applyNumberFormat="1" applyFont="1" applyFill="1" applyBorder="1" applyAlignment="1">
      <alignment wrapText="1"/>
    </xf>
    <xf numFmtId="3" fontId="21" fillId="0" borderId="0" xfId="0" applyNumberFormat="1" applyFont="1" applyFill="1" applyBorder="1"/>
    <xf numFmtId="11" fontId="21" fillId="0" borderId="0" xfId="0" applyNumberFormat="1" applyFont="1" applyFill="1" applyBorder="1"/>
    <xf numFmtId="0" fontId="21" fillId="0" borderId="0" xfId="0" applyFont="1" applyFill="1" applyBorder="1" applyAlignment="1">
      <alignment wrapText="1"/>
    </xf>
    <xf numFmtId="166" fontId="21" fillId="0" borderId="0" xfId="0" quotePrefix="1" applyNumberFormat="1" applyFont="1" applyFill="1" applyBorder="1"/>
    <xf numFmtId="0" fontId="0" fillId="0" borderId="0" xfId="0" applyFill="1" applyBorder="1" applyAlignment="1">
      <alignment wrapText="1"/>
    </xf>
    <xf numFmtId="0" fontId="5" fillId="0" borderId="0" xfId="0" quotePrefix="1" applyNumberFormat="1" applyFont="1" applyFill="1" applyBorder="1"/>
    <xf numFmtId="1" fontId="6" fillId="0" borderId="0" xfId="0" quotePrefix="1" applyNumberFormat="1" applyFont="1" applyFill="1" applyBorder="1" applyAlignment="1">
      <alignment horizontal="left"/>
    </xf>
    <xf numFmtId="0" fontId="13" fillId="0" borderId="0" xfId="0" applyNumberFormat="1" applyFont="1" applyFill="1" applyBorder="1"/>
    <xf numFmtId="166" fontId="0" fillId="0" borderId="0" xfId="0" quotePrefix="1" applyNumberFormat="1" applyFill="1" applyBorder="1"/>
    <xf numFmtId="0" fontId="23" fillId="0" borderId="0" xfId="0" applyFont="1" applyFill="1"/>
    <xf numFmtId="0" fontId="8" fillId="0" borderId="0" xfId="0" applyFont="1" applyFill="1"/>
    <xf numFmtId="0" fontId="8" fillId="0" borderId="0" xfId="0" applyFont="1" applyFill="1" applyBorder="1"/>
    <xf numFmtId="0" fontId="23" fillId="0" borderId="0" xfId="0" applyFont="1" applyFill="1" applyBorder="1"/>
    <xf numFmtId="11" fontId="9" fillId="0" borderId="0" xfId="0" applyNumberFormat="1" applyFont="1" applyFill="1" applyBorder="1" applyAlignment="1">
      <alignment vertical="top" wrapText="1"/>
    </xf>
    <xf numFmtId="0" fontId="10" fillId="0" borderId="0" xfId="0" applyNumberFormat="1" applyFont="1" applyFill="1" applyBorder="1" applyAlignment="1">
      <alignment vertical="top" wrapText="1"/>
    </xf>
    <xf numFmtId="0" fontId="7" fillId="0" borderId="0" xfId="0" applyNumberFormat="1" applyFont="1" applyFill="1" applyBorder="1" applyAlignment="1">
      <alignment vertical="top" wrapText="1"/>
    </xf>
    <xf numFmtId="0" fontId="9" fillId="0" borderId="0" xfId="0" applyFont="1" applyFill="1" applyBorder="1" applyAlignment="1">
      <alignment vertical="top" wrapText="1"/>
    </xf>
    <xf numFmtId="0" fontId="10" fillId="0" borderId="0" xfId="0" applyFont="1" applyFill="1" applyAlignment="1">
      <alignment vertical="top" wrapText="1"/>
    </xf>
    <xf numFmtId="0" fontId="10" fillId="0" borderId="7" xfId="0" quotePrefix="1" applyNumberFormat="1" applyFont="1" applyBorder="1" applyAlignment="1">
      <alignment horizontal="center" vertical="top" wrapText="1"/>
    </xf>
    <xf numFmtId="0" fontId="7" fillId="2" borderId="7" xfId="0" applyNumberFormat="1" applyFont="1" applyFill="1" applyBorder="1" applyAlignment="1">
      <alignment horizontal="center" vertical="top" wrapText="1"/>
    </xf>
    <xf numFmtId="0" fontId="7" fillId="3" borderId="7" xfId="0" applyNumberFormat="1" applyFont="1" applyFill="1" applyBorder="1" applyAlignment="1">
      <alignment horizontal="center" vertical="top" wrapText="1"/>
    </xf>
    <xf numFmtId="0" fontId="10" fillId="0" borderId="7" xfId="0" applyFont="1" applyBorder="1" applyAlignment="1">
      <alignment horizontal="center" vertical="top" wrapText="1"/>
    </xf>
    <xf numFmtId="3" fontId="23" fillId="0" borderId="7" xfId="0" applyNumberFormat="1" applyFont="1" applyBorder="1"/>
    <xf numFmtId="0" fontId="23" fillId="2" borderId="7" xfId="0" quotePrefix="1" applyNumberFormat="1" applyFont="1" applyFill="1" applyBorder="1"/>
    <xf numFmtId="0" fontId="23" fillId="3" borderId="7" xfId="0" quotePrefix="1" applyNumberFormat="1" applyFont="1" applyFill="1" applyBorder="1"/>
    <xf numFmtId="0" fontId="23" fillId="2" borderId="7" xfId="0" applyFont="1" applyFill="1" applyBorder="1"/>
    <xf numFmtId="0" fontId="23" fillId="3" borderId="7" xfId="0" applyFont="1" applyFill="1" applyBorder="1"/>
    <xf numFmtId="0" fontId="23" fillId="0" borderId="0" xfId="0" quotePrefix="1" applyNumberFormat="1" applyFont="1" applyFill="1"/>
    <xf numFmtId="3" fontId="23" fillId="0" borderId="0" xfId="0" applyNumberFormat="1" applyFont="1" applyFill="1"/>
    <xf numFmtId="11" fontId="23" fillId="0" borderId="0" xfId="0" applyNumberFormat="1" applyFont="1" applyFill="1"/>
    <xf numFmtId="0" fontId="23" fillId="0" borderId="0" xfId="0" applyNumberFormat="1" applyFont="1" applyFill="1"/>
    <xf numFmtId="0" fontId="27" fillId="0" borderId="0" xfId="0" quotePrefix="1" applyNumberFormat="1" applyFont="1" applyFill="1"/>
    <xf numFmtId="0" fontId="23" fillId="0" borderId="0" xfId="0" quotePrefix="1" applyNumberFormat="1" applyFont="1" applyFill="1" applyBorder="1"/>
    <xf numFmtId="3" fontId="23" fillId="0" borderId="0" xfId="0" applyNumberFormat="1" applyFont="1" applyFill="1" applyBorder="1"/>
    <xf numFmtId="11" fontId="23" fillId="0" borderId="0" xfId="0" applyNumberFormat="1" applyFont="1" applyFill="1" applyBorder="1"/>
    <xf numFmtId="0" fontId="23" fillId="0" borderId="0" xfId="0" applyNumberFormat="1" applyFont="1" applyFill="1" applyBorder="1"/>
    <xf numFmtId="0" fontId="27" fillId="0" borderId="0" xfId="0" quotePrefix="1" applyNumberFormat="1" applyFont="1" applyFill="1" applyBorder="1"/>
    <xf numFmtId="0" fontId="10" fillId="0" borderId="0" xfId="0" quotePrefix="1" applyNumberFormat="1" applyFont="1" applyFill="1" applyBorder="1" applyAlignment="1">
      <alignment vertical="top" wrapText="1"/>
    </xf>
    <xf numFmtId="0" fontId="10" fillId="0" borderId="0" xfId="0" quotePrefix="1" applyNumberFormat="1" applyFont="1" applyFill="1" applyBorder="1" applyAlignment="1">
      <alignment wrapText="1"/>
    </xf>
    <xf numFmtId="3" fontId="9" fillId="0" borderId="0" xfId="0" applyNumberFormat="1" applyFont="1" applyFill="1" applyBorder="1" applyAlignment="1">
      <alignment vertical="top" wrapText="1"/>
    </xf>
    <xf numFmtId="0" fontId="10" fillId="0" borderId="0" xfId="0" applyFont="1" applyFill="1" applyBorder="1" applyAlignment="1">
      <alignment wrapText="1"/>
    </xf>
    <xf numFmtId="0" fontId="28" fillId="0" borderId="0" xfId="0" quotePrefix="1" applyNumberFormat="1" applyFont="1" applyFill="1" applyBorder="1"/>
    <xf numFmtId="0" fontId="10" fillId="0" borderId="0" xfId="0" applyFont="1" applyFill="1" applyBorder="1"/>
    <xf numFmtId="0" fontId="10" fillId="0" borderId="0" xfId="0" quotePrefix="1" applyNumberFormat="1" applyFont="1" applyFill="1" applyBorder="1"/>
    <xf numFmtId="3" fontId="10" fillId="0" borderId="0" xfId="0" applyNumberFormat="1" applyFont="1" applyFill="1" applyBorder="1"/>
    <xf numFmtId="3" fontId="7" fillId="0" borderId="0" xfId="0" applyNumberFormat="1" applyFont="1" applyFill="1" applyBorder="1"/>
    <xf numFmtId="171" fontId="10" fillId="0" borderId="0" xfId="0" applyNumberFormat="1" applyFont="1" applyFill="1" applyBorder="1"/>
    <xf numFmtId="3" fontId="10" fillId="0" borderId="0" xfId="0" quotePrefix="1" applyNumberFormat="1" applyFont="1" applyFill="1" applyBorder="1"/>
    <xf numFmtId="171" fontId="8" fillId="0" borderId="0" xfId="0" applyNumberFormat="1" applyFont="1" applyFill="1" applyBorder="1" applyAlignment="1">
      <alignment horizontal="center" wrapText="1"/>
    </xf>
    <xf numFmtId="171" fontId="8" fillId="0" borderId="0" xfId="0" applyNumberFormat="1" applyFont="1" applyFill="1" applyBorder="1" applyAlignment="1">
      <alignment horizontal="center"/>
    </xf>
    <xf numFmtId="171" fontId="10" fillId="0" borderId="0" xfId="0" applyNumberFormat="1" applyFont="1" applyFill="1" applyBorder="1" applyAlignment="1">
      <alignment horizontal="left"/>
    </xf>
    <xf numFmtId="0" fontId="23" fillId="0" borderId="0" xfId="0" applyFont="1" applyFill="1" applyAlignment="1">
      <alignment wrapText="1"/>
    </xf>
    <xf numFmtId="0" fontId="10" fillId="0" borderId="8" xfId="0" quotePrefix="1" applyNumberFormat="1" applyFont="1" applyBorder="1" applyAlignment="1">
      <alignment horizontal="center" vertical="top" wrapText="1"/>
    </xf>
    <xf numFmtId="0" fontId="10" fillId="0" borderId="0" xfId="0" applyFont="1" applyFill="1" applyBorder="1" applyAlignment="1">
      <alignment vertical="top" wrapText="1"/>
    </xf>
    <xf numFmtId="0" fontId="10" fillId="0" borderId="0" xfId="0" quotePrefix="1" applyNumberFormat="1" applyFont="1" applyBorder="1" applyAlignment="1">
      <alignment horizontal="center" vertical="top" wrapText="1"/>
    </xf>
    <xf numFmtId="0" fontId="10" fillId="0" borderId="0" xfId="0" applyFont="1" applyBorder="1" applyAlignment="1">
      <alignment horizontal="center" vertical="top" wrapText="1"/>
    </xf>
    <xf numFmtId="0" fontId="23" fillId="0" borderId="0" xfId="0" applyFont="1" applyBorder="1"/>
    <xf numFmtId="0" fontId="23" fillId="0" borderId="0" xfId="0" quotePrefix="1" applyNumberFormat="1" applyFont="1" applyBorder="1"/>
    <xf numFmtId="0" fontId="0" fillId="0" borderId="0" xfId="0" applyBorder="1"/>
    <xf numFmtId="0" fontId="10" fillId="0" borderId="8" xfId="0" applyFont="1" applyFill="1" applyBorder="1"/>
    <xf numFmtId="1" fontId="23" fillId="2" borderId="7" xfId="0" quotePrefix="1" applyNumberFormat="1" applyFont="1" applyFill="1" applyBorder="1"/>
    <xf numFmtId="1" fontId="23" fillId="3" borderId="7" xfId="0" quotePrefix="1" applyNumberFormat="1" applyFont="1" applyFill="1" applyBorder="1"/>
    <xf numFmtId="0" fontId="23" fillId="0" borderId="0" xfId="0" applyFont="1"/>
    <xf numFmtId="0" fontId="23" fillId="0" borderId="0" xfId="9" applyFont="1" applyFill="1" applyBorder="1"/>
    <xf numFmtId="0" fontId="10" fillId="0" borderId="0" xfId="9" applyFont="1" applyFill="1" applyBorder="1" applyAlignment="1">
      <alignment wrapText="1"/>
    </xf>
    <xf numFmtId="0" fontId="10" fillId="0" borderId="0" xfId="9" applyFont="1" applyFill="1" applyBorder="1"/>
    <xf numFmtId="0" fontId="36" fillId="0" borderId="0" xfId="9" applyFont="1" applyFill="1" applyBorder="1" applyAlignment="1">
      <alignment horizontal="center"/>
    </xf>
    <xf numFmtId="0" fontId="10" fillId="0" borderId="0" xfId="0" applyFont="1" applyFill="1"/>
    <xf numFmtId="0" fontId="37" fillId="0" borderId="0" xfId="9" applyFont="1" applyFill="1" applyBorder="1"/>
    <xf numFmtId="1" fontId="25" fillId="0" borderId="0" xfId="9" applyNumberFormat="1" applyFont="1" applyFill="1" applyBorder="1"/>
    <xf numFmtId="0" fontId="10" fillId="0" borderId="7" xfId="0" applyFont="1" applyFill="1" applyBorder="1" applyAlignment="1">
      <alignment horizontal="right" wrapText="1"/>
    </xf>
    <xf numFmtId="0" fontId="10" fillId="0" borderId="7" xfId="9" applyFont="1" applyFill="1" applyBorder="1" applyAlignment="1">
      <alignment horizontal="right"/>
    </xf>
    <xf numFmtId="0" fontId="23" fillId="0" borderId="0" xfId="0" applyFont="1" applyFill="1" applyBorder="1" applyAlignment="1">
      <alignment vertical="top" wrapText="1"/>
    </xf>
    <xf numFmtId="0" fontId="35" fillId="0" borderId="7" xfId="9" applyFont="1" applyFill="1" applyBorder="1" applyAlignment="1">
      <alignment horizontal="center" wrapText="1"/>
    </xf>
    <xf numFmtId="166" fontId="8" fillId="0" borderId="7" xfId="0" applyNumberFormat="1" applyFont="1" applyFill="1" applyBorder="1" applyAlignment="1">
      <alignment horizontal="center" wrapText="1"/>
    </xf>
    <xf numFmtId="0" fontId="25" fillId="0" borderId="7" xfId="9" applyFont="1" applyFill="1" applyBorder="1" applyAlignment="1">
      <alignment vertical="top"/>
    </xf>
    <xf numFmtId="0" fontId="34" fillId="0" borderId="0" xfId="9" applyFont="1" applyBorder="1" applyAlignment="1">
      <alignment horizontal="center"/>
    </xf>
    <xf numFmtId="3" fontId="23" fillId="0" borderId="7" xfId="0" quotePrefix="1" applyNumberFormat="1" applyFont="1" applyBorder="1"/>
    <xf numFmtId="0" fontId="10" fillId="0" borderId="0" xfId="0" applyNumberFormat="1" applyFont="1" applyFill="1" applyBorder="1"/>
    <xf numFmtId="1" fontId="10" fillId="0" borderId="0" xfId="0" applyNumberFormat="1" applyFont="1" applyFill="1" applyBorder="1"/>
    <xf numFmtId="11" fontId="10" fillId="0" borderId="0" xfId="0" applyNumberFormat="1" applyFont="1" applyFill="1" applyBorder="1"/>
    <xf numFmtId="166" fontId="10" fillId="0" borderId="0" xfId="0" applyNumberFormat="1" applyFont="1" applyFill="1" applyBorder="1"/>
    <xf numFmtId="0" fontId="0" fillId="0" borderId="0" xfId="0" applyBorder="1" applyAlignment="1">
      <alignment vertical="top" wrapText="1"/>
    </xf>
    <xf numFmtId="3" fontId="23" fillId="0" borderId="8" xfId="0" applyNumberFormat="1" applyFont="1" applyBorder="1"/>
    <xf numFmtId="3" fontId="23" fillId="0" borderId="11" xfId="0" applyNumberFormat="1" applyFont="1" applyBorder="1"/>
    <xf numFmtId="0" fontId="23" fillId="0" borderId="0" xfId="0" quotePrefix="1" applyFont="1" applyFill="1" applyBorder="1" applyAlignment="1">
      <alignment horizontal="center"/>
    </xf>
    <xf numFmtId="3" fontId="23" fillId="0" borderId="0" xfId="0" applyNumberFormat="1" applyFont="1" applyFill="1" applyBorder="1" applyAlignment="1">
      <alignment horizontal="center"/>
    </xf>
    <xf numFmtId="0" fontId="25" fillId="0" borderId="0" xfId="0" applyFont="1"/>
    <xf numFmtId="0" fontId="25" fillId="0" borderId="0" xfId="0" applyFont="1" applyAlignment="1"/>
    <xf numFmtId="11" fontId="0" fillId="0" borderId="0" xfId="0" applyNumberFormat="1" applyFill="1"/>
    <xf numFmtId="0" fontId="0" fillId="0" borderId="0" xfId="0" applyFill="1"/>
    <xf numFmtId="0" fontId="4" fillId="0" borderId="0" xfId="0" applyFont="1" applyFill="1"/>
    <xf numFmtId="0" fontId="5" fillId="0" borderId="0" xfId="0" applyFont="1" applyFill="1"/>
    <xf numFmtId="0" fontId="23" fillId="0" borderId="0" xfId="9" quotePrefix="1" applyFont="1" applyBorder="1" applyAlignment="1">
      <alignment horizontal="right" vertical="top" wrapText="1"/>
    </xf>
    <xf numFmtId="0" fontId="23" fillId="0" borderId="0" xfId="0" applyFont="1" applyAlignment="1"/>
    <xf numFmtId="0" fontId="0" fillId="0" borderId="0" xfId="0" applyAlignment="1"/>
    <xf numFmtId="0" fontId="44" fillId="0" borderId="0" xfId="0" applyFont="1"/>
    <xf numFmtId="0" fontId="44" fillId="0" borderId="13" xfId="0" applyFont="1" applyBorder="1" applyAlignment="1">
      <alignment horizontal="right"/>
    </xf>
    <xf numFmtId="0" fontId="45" fillId="0" borderId="13" xfId="0" applyFont="1" applyBorder="1" applyAlignment="1">
      <alignment horizontal="center" wrapText="1"/>
    </xf>
    <xf numFmtId="0" fontId="44" fillId="0" borderId="0" xfId="0" applyFont="1" applyProtection="1"/>
    <xf numFmtId="0" fontId="45" fillId="0" borderId="0" xfId="0" applyFont="1" applyAlignment="1">
      <alignment horizontal="right"/>
    </xf>
    <xf numFmtId="174" fontId="45" fillId="0" borderId="0" xfId="1" applyNumberFormat="1" applyFont="1"/>
    <xf numFmtId="174" fontId="45" fillId="0" borderId="0" xfId="1" applyNumberFormat="1" applyFont="1" applyBorder="1"/>
    <xf numFmtId="0" fontId="47" fillId="0" borderId="0" xfId="0" applyFont="1"/>
    <xf numFmtId="0" fontId="45" fillId="0" borderId="0" xfId="0" applyFont="1" applyFill="1" applyBorder="1" applyAlignment="1">
      <alignment wrapText="1"/>
    </xf>
    <xf numFmtId="0" fontId="45" fillId="0" borderId="0" xfId="0" applyFont="1" applyAlignment="1">
      <alignment horizontal="center" wrapText="1"/>
    </xf>
    <xf numFmtId="0" fontId="45" fillId="0" borderId="0" xfId="0" applyFont="1" applyBorder="1" applyAlignment="1">
      <alignment horizontal="center" wrapText="1"/>
    </xf>
    <xf numFmtId="0" fontId="48" fillId="7" borderId="0" xfId="0" applyFont="1" applyFill="1"/>
    <xf numFmtId="0" fontId="45" fillId="0" borderId="0" xfId="0" applyFont="1" applyAlignment="1">
      <alignment horizontal="center"/>
    </xf>
    <xf numFmtId="0" fontId="45" fillId="0" borderId="0" xfId="0" applyFont="1" applyFill="1" applyAlignment="1">
      <alignment horizontal="center"/>
    </xf>
    <xf numFmtId="0" fontId="50" fillId="0" borderId="0" xfId="0" applyFont="1" applyFill="1" applyBorder="1"/>
    <xf numFmtId="0" fontId="50" fillId="0" borderId="0" xfId="0" applyFont="1" applyFill="1" applyBorder="1" applyAlignment="1">
      <alignment horizontal="center" wrapText="1"/>
    </xf>
    <xf numFmtId="0" fontId="51" fillId="0" borderId="0" xfId="0" applyFont="1" applyFill="1" applyBorder="1" applyProtection="1"/>
    <xf numFmtId="0" fontId="52" fillId="0" borderId="0" xfId="0" applyFont="1" applyFill="1" applyBorder="1" applyAlignment="1">
      <alignment horizontal="left" indent="2"/>
    </xf>
    <xf numFmtId="0" fontId="45" fillId="0" borderId="0" xfId="0" applyFont="1" applyFill="1" applyBorder="1" applyAlignment="1">
      <alignment horizontal="center" wrapText="1"/>
    </xf>
    <xf numFmtId="0" fontId="48" fillId="0" borderId="0" xfId="0" applyFont="1" applyFill="1"/>
    <xf numFmtId="0" fontId="48" fillId="0" borderId="0" xfId="0" applyFont="1" applyFill="1" applyAlignment="1">
      <alignment wrapText="1"/>
    </xf>
    <xf numFmtId="0" fontId="54" fillId="3" borderId="0" xfId="0" applyFont="1" applyFill="1" applyBorder="1" applyAlignment="1">
      <alignment vertical="center"/>
    </xf>
    <xf numFmtId="0" fontId="55" fillId="3" borderId="0" xfId="0" applyFont="1" applyFill="1" applyBorder="1" applyAlignment="1"/>
    <xf numFmtId="0" fontId="26" fillId="0" borderId="0" xfId="0" applyFont="1" applyFill="1" applyBorder="1" applyAlignment="1"/>
    <xf numFmtId="0" fontId="52" fillId="3" borderId="0" xfId="0" applyFont="1" applyFill="1" applyBorder="1" applyAlignment="1">
      <alignment vertical="top"/>
    </xf>
    <xf numFmtId="0" fontId="55" fillId="0" borderId="0" xfId="0" applyFont="1" applyFill="1" applyBorder="1" applyAlignment="1"/>
    <xf numFmtId="0" fontId="56" fillId="3" borderId="0" xfId="0" applyFont="1" applyFill="1" applyBorder="1"/>
    <xf numFmtId="0" fontId="56" fillId="0" borderId="0" xfId="0" applyFont="1" applyFill="1" applyBorder="1"/>
    <xf numFmtId="0" fontId="44" fillId="0" borderId="0" xfId="0" applyFont="1" applyAlignment="1">
      <alignment horizontal="center"/>
    </xf>
    <xf numFmtId="0" fontId="44" fillId="0" borderId="0" xfId="0" applyFont="1" applyFill="1"/>
    <xf numFmtId="0" fontId="23" fillId="0" borderId="0" xfId="0" applyFont="1" applyAlignment="1">
      <alignment wrapText="1"/>
    </xf>
    <xf numFmtId="0" fontId="8" fillId="0" borderId="0" xfId="0" applyFont="1"/>
    <xf numFmtId="0" fontId="44" fillId="0" borderId="0" xfId="0" applyFont="1" applyFill="1" applyBorder="1"/>
    <xf numFmtId="0" fontId="44" fillId="0" borderId="0" xfId="0" applyFont="1" applyFill="1" applyAlignment="1">
      <alignment wrapText="1"/>
    </xf>
    <xf numFmtId="0" fontId="23" fillId="7" borderId="0" xfId="0" applyFont="1" applyFill="1"/>
    <xf numFmtId="0" fontId="44" fillId="0" borderId="0" xfId="0" applyFont="1" applyFill="1" applyBorder="1" applyAlignment="1" applyProtection="1">
      <alignment horizontal="center"/>
    </xf>
    <xf numFmtId="0" fontId="44" fillId="0" borderId="0" xfId="0" applyFont="1" applyFill="1" applyBorder="1" applyProtection="1"/>
    <xf numFmtId="2" fontId="44" fillId="0" borderId="0" xfId="0" applyNumberFormat="1" applyFont="1" applyAlignment="1">
      <alignment horizontal="right"/>
    </xf>
    <xf numFmtId="0" fontId="52" fillId="0" borderId="0" xfId="0" applyFont="1" applyFill="1" applyBorder="1"/>
    <xf numFmtId="0" fontId="28" fillId="0" borderId="0" xfId="0" applyFont="1" applyFill="1" applyBorder="1"/>
    <xf numFmtId="2" fontId="44" fillId="0" borderId="0" xfId="0" applyNumberFormat="1" applyFont="1" applyAlignment="1" applyProtection="1">
      <alignment horizontal="right"/>
    </xf>
    <xf numFmtId="0" fontId="57" fillId="0" borderId="0" xfId="0" applyFont="1" applyFill="1" applyBorder="1" applyAlignment="1"/>
    <xf numFmtId="11" fontId="9" fillId="0" borderId="0" xfId="0" applyNumberFormat="1" applyFont="1" applyFill="1" applyBorder="1" applyAlignment="1">
      <alignment horizontal="center" vertical="top" wrapText="1"/>
    </xf>
    <xf numFmtId="0" fontId="45" fillId="0" borderId="0" xfId="0" applyFont="1" applyFill="1" applyBorder="1" applyAlignment="1">
      <alignment horizontal="center"/>
    </xf>
    <xf numFmtId="0" fontId="10" fillId="0" borderId="0" xfId="0" applyFont="1" applyFill="1" applyBorder="1" applyAlignment="1">
      <alignment horizontal="center"/>
    </xf>
    <xf numFmtId="0" fontId="53" fillId="0" borderId="0" xfId="0" applyFont="1" applyFill="1" applyBorder="1" applyAlignment="1">
      <alignment vertical="center"/>
    </xf>
    <xf numFmtId="168" fontId="53" fillId="0" borderId="0" xfId="0" applyNumberFormat="1" applyFont="1" applyFill="1" applyBorder="1" applyAlignment="1">
      <alignment vertical="center"/>
    </xf>
    <xf numFmtId="0" fontId="53" fillId="0" borderId="0" xfId="0" applyFont="1" applyFill="1" applyBorder="1"/>
    <xf numFmtId="0" fontId="35" fillId="0" borderId="0" xfId="0" applyFont="1" applyFill="1" applyBorder="1" applyAlignment="1">
      <alignment horizontal="center"/>
    </xf>
    <xf numFmtId="0" fontId="23" fillId="0" borderId="0" xfId="0" applyFont="1" applyFill="1" applyBorder="1" applyAlignment="1">
      <alignment horizontal="center"/>
    </xf>
    <xf numFmtId="0" fontId="10" fillId="0" borderId="0" xfId="9" applyFont="1" applyFill="1" applyBorder="1" applyAlignment="1">
      <alignment horizontal="right"/>
    </xf>
    <xf numFmtId="0" fontId="35" fillId="0" borderId="0" xfId="9" applyFont="1" applyFill="1" applyBorder="1" applyAlignment="1">
      <alignment horizontal="center" wrapText="1"/>
    </xf>
    <xf numFmtId="0" fontId="10" fillId="0" borderId="16" xfId="0" quotePrefix="1" applyNumberFormat="1" applyFont="1" applyBorder="1" applyAlignment="1">
      <alignment horizontal="center" vertical="top" wrapText="1"/>
    </xf>
    <xf numFmtId="0" fontId="10" fillId="0" borderId="11" xfId="0" quotePrefix="1" applyNumberFormat="1" applyFont="1" applyBorder="1" applyAlignment="1">
      <alignment horizontal="center" vertical="top" wrapText="1"/>
    </xf>
    <xf numFmtId="3" fontId="23" fillId="0" borderId="16" xfId="0" applyNumberFormat="1" applyFont="1" applyBorder="1"/>
    <xf numFmtId="0" fontId="10" fillId="0" borderId="0" xfId="0" applyNumberFormat="1" applyFont="1" applyBorder="1" applyAlignment="1">
      <alignment horizontal="center" vertical="top" wrapText="1"/>
    </xf>
    <xf numFmtId="1" fontId="28" fillId="3" borderId="7" xfId="0" quotePrefix="1" applyNumberFormat="1" applyFont="1" applyFill="1" applyBorder="1"/>
    <xf numFmtId="0" fontId="59" fillId="0" borderId="0" xfId="0" applyFont="1" applyAlignment="1">
      <alignment horizontal="left"/>
    </xf>
    <xf numFmtId="0" fontId="45" fillId="0" borderId="17" xfId="0" applyFont="1" applyBorder="1" applyAlignment="1">
      <alignment horizontal="center" wrapText="1"/>
    </xf>
    <xf numFmtId="1" fontId="28" fillId="2" borderId="7" xfId="0" applyNumberFormat="1" applyFont="1" applyFill="1" applyBorder="1"/>
    <xf numFmtId="1" fontId="28" fillId="3" borderId="7" xfId="0" applyNumberFormat="1" applyFont="1" applyFill="1" applyBorder="1"/>
    <xf numFmtId="0" fontId="28" fillId="8" borderId="7" xfId="0" applyNumberFormat="1" applyFont="1" applyFill="1" applyBorder="1"/>
    <xf numFmtId="0" fontId="47" fillId="0" borderId="0" xfId="0" applyFont="1" applyAlignment="1"/>
    <xf numFmtId="0" fontId="23" fillId="0" borderId="0" xfId="0" applyFont="1" applyBorder="1" applyAlignment="1">
      <alignment vertical="top"/>
    </xf>
    <xf numFmtId="0" fontId="45" fillId="0" borderId="0" xfId="0" applyFont="1" applyFill="1" applyAlignment="1">
      <alignment horizontal="center" wrapText="1"/>
    </xf>
    <xf numFmtId="0" fontId="10" fillId="0" borderId="8" xfId="0" applyFont="1" applyFill="1" applyBorder="1" applyAlignment="1"/>
    <xf numFmtId="0" fontId="0" fillId="0" borderId="17" xfId="0" applyBorder="1" applyAlignment="1"/>
    <xf numFmtId="0" fontId="10" fillId="0" borderId="17" xfId="0" applyFont="1" applyFill="1" applyBorder="1" applyAlignment="1"/>
    <xf numFmtId="0" fontId="10" fillId="0" borderId="12" xfId="0" applyFont="1" applyFill="1" applyBorder="1" applyAlignment="1"/>
    <xf numFmtId="0" fontId="26" fillId="3" borderId="0" xfId="0" applyFont="1" applyFill="1" applyBorder="1" applyAlignment="1"/>
    <xf numFmtId="9" fontId="44" fillId="0" borderId="0" xfId="0" applyNumberFormat="1" applyFont="1" applyFill="1" applyBorder="1" applyAlignment="1" applyProtection="1">
      <alignment horizontal="center"/>
      <protection locked="0"/>
    </xf>
    <xf numFmtId="0" fontId="44" fillId="0" borderId="0" xfId="0" applyFont="1" applyFill="1" applyBorder="1" applyAlignment="1" applyProtection="1">
      <alignment horizontal="center" wrapText="1"/>
      <protection locked="0"/>
    </xf>
    <xf numFmtId="9" fontId="44" fillId="0" borderId="0" xfId="0" applyNumberFormat="1" applyFont="1" applyFill="1" applyBorder="1" applyAlignment="1" applyProtection="1">
      <alignment horizontal="center" wrapText="1"/>
      <protection locked="0"/>
    </xf>
    <xf numFmtId="0" fontId="48" fillId="0" borderId="0" xfId="0" applyFont="1" applyFill="1" applyAlignment="1">
      <alignment horizontal="right"/>
    </xf>
    <xf numFmtId="0" fontId="10" fillId="0" borderId="0" xfId="0" applyFont="1" applyAlignment="1">
      <alignment horizontal="right" vertical="top"/>
    </xf>
    <xf numFmtId="0" fontId="8" fillId="0" borderId="7" xfId="0" applyFont="1" applyFill="1" applyBorder="1" applyAlignment="1">
      <alignment horizontal="center" wrapText="1"/>
    </xf>
    <xf numFmtId="0" fontId="23" fillId="0" borderId="7" xfId="9" quotePrefix="1" applyFont="1" applyFill="1" applyBorder="1" applyAlignment="1">
      <alignment horizontal="right" vertical="top" wrapText="1"/>
    </xf>
    <xf numFmtId="166" fontId="8" fillId="0" borderId="0" xfId="0" applyNumberFormat="1" applyFont="1" applyFill="1" applyBorder="1" applyAlignment="1">
      <alignment horizontal="center" wrapText="1"/>
    </xf>
    <xf numFmtId="0" fontId="23" fillId="0" borderId="0" xfId="9" applyFont="1" applyFill="1" applyBorder="1" applyAlignment="1">
      <alignment horizontal="center" wrapText="1"/>
    </xf>
    <xf numFmtId="0" fontId="23" fillId="0" borderId="0" xfId="0" applyFont="1" applyBorder="1" applyAlignment="1">
      <alignment horizontal="center"/>
    </xf>
    <xf numFmtId="0" fontId="41" fillId="0" borderId="0" xfId="0" applyFont="1" applyBorder="1" applyAlignment="1">
      <alignment vertical="top"/>
    </xf>
    <xf numFmtId="0" fontId="0" fillId="0" borderId="0" xfId="0" applyBorder="1" applyAlignment="1">
      <alignment vertical="top"/>
    </xf>
    <xf numFmtId="0" fontId="64" fillId="3" borderId="0" xfId="0" applyFont="1" applyFill="1" applyBorder="1" applyAlignment="1">
      <alignment wrapText="1"/>
    </xf>
    <xf numFmtId="0" fontId="44" fillId="0" borderId="0" xfId="0" applyFont="1" applyFill="1" applyProtection="1"/>
    <xf numFmtId="0" fontId="44" fillId="0" borderId="0" xfId="0" applyFont="1" applyFill="1" applyBorder="1" applyProtection="1">
      <protection locked="0"/>
    </xf>
    <xf numFmtId="3" fontId="44" fillId="0" borderId="0" xfId="0" applyNumberFormat="1" applyFont="1" applyFill="1" applyBorder="1" applyAlignment="1" applyProtection="1">
      <alignment horizontal="right"/>
      <protection locked="0"/>
    </xf>
    <xf numFmtId="2" fontId="44" fillId="0" borderId="0" xfId="0" applyNumberFormat="1" applyFont="1" applyFill="1" applyAlignment="1" applyProtection="1">
      <alignment horizontal="right"/>
    </xf>
    <xf numFmtId="0" fontId="65" fillId="0" borderId="0" xfId="8" applyFont="1"/>
    <xf numFmtId="0" fontId="67" fillId="7" borderId="13" xfId="9" applyFont="1" applyFill="1" applyBorder="1" applyAlignment="1">
      <alignment vertical="top"/>
    </xf>
    <xf numFmtId="0" fontId="66" fillId="7" borderId="13" xfId="9" applyFont="1" applyFill="1" applyBorder="1"/>
    <xf numFmtId="0" fontId="48" fillId="7" borderId="13" xfId="9" applyFont="1" applyFill="1" applyBorder="1" applyAlignment="1">
      <alignment vertical="top"/>
    </xf>
    <xf numFmtId="0" fontId="66" fillId="7" borderId="13" xfId="0" applyFont="1" applyFill="1" applyBorder="1" applyAlignment="1">
      <alignment vertical="top"/>
    </xf>
    <xf numFmtId="0" fontId="10" fillId="0" borderId="0" xfId="0" applyFont="1"/>
    <xf numFmtId="0" fontId="47" fillId="0" borderId="0" xfId="0" applyFont="1" applyAlignment="1">
      <alignment wrapText="1"/>
    </xf>
    <xf numFmtId="0" fontId="23" fillId="0" borderId="0" xfId="9" quotePrefix="1" applyFont="1" applyFill="1" applyBorder="1" applyAlignment="1">
      <alignment horizontal="right" vertical="top" wrapText="1"/>
    </xf>
    <xf numFmtId="0" fontId="23" fillId="0" borderId="0" xfId="9" applyFont="1" applyFill="1" applyBorder="1" applyAlignment="1">
      <alignment vertical="top" wrapText="1"/>
    </xf>
    <xf numFmtId="0" fontId="26" fillId="0" borderId="0" xfId="0" applyFont="1"/>
    <xf numFmtId="0" fontId="0" fillId="0" borderId="0" xfId="0" applyAlignment="1">
      <alignment vertical="top"/>
    </xf>
    <xf numFmtId="0" fontId="0" fillId="0" borderId="0" xfId="0" applyFill="1" applyAlignment="1">
      <alignment wrapText="1"/>
    </xf>
    <xf numFmtId="0" fontId="47" fillId="0" borderId="0" xfId="0" applyFont="1" applyAlignment="1">
      <alignment vertical="top" wrapText="1"/>
    </xf>
    <xf numFmtId="0" fontId="29" fillId="0" borderId="0" xfId="0" applyFont="1" applyAlignment="1">
      <alignment vertical="top"/>
    </xf>
    <xf numFmtId="0" fontId="25" fillId="0" borderId="0" xfId="0" applyFont="1" applyAlignment="1">
      <alignment vertical="top"/>
    </xf>
    <xf numFmtId="0" fontId="69" fillId="0" borderId="0" xfId="0" applyFont="1" applyAlignment="1">
      <alignment vertical="top"/>
    </xf>
    <xf numFmtId="0" fontId="23" fillId="0" borderId="0" xfId="0" applyFont="1" applyAlignment="1">
      <alignment vertical="top"/>
    </xf>
    <xf numFmtId="0" fontId="47" fillId="0" borderId="0" xfId="0" applyFont="1" applyAlignment="1">
      <alignment vertical="top"/>
    </xf>
    <xf numFmtId="0" fontId="61" fillId="0" borderId="0" xfId="0" applyFont="1" applyAlignment="1">
      <alignment vertical="top"/>
    </xf>
    <xf numFmtId="0" fontId="47" fillId="0" borderId="0" xfId="0" quotePrefix="1" applyFont="1" applyAlignment="1">
      <alignment vertical="top"/>
    </xf>
    <xf numFmtId="0" fontId="26" fillId="3" borderId="0" xfId="0" applyFont="1" applyFill="1" applyBorder="1"/>
    <xf numFmtId="0" fontId="44" fillId="3" borderId="0" xfId="0" applyFont="1" applyFill="1" applyBorder="1"/>
    <xf numFmtId="0" fontId="25" fillId="0" borderId="0" xfId="0" applyFont="1" applyAlignment="1">
      <alignment horizontal="left"/>
    </xf>
    <xf numFmtId="0" fontId="23" fillId="0" borderId="0" xfId="0" applyFont="1" applyAlignment="1">
      <alignment horizontal="left"/>
    </xf>
    <xf numFmtId="0" fontId="10" fillId="0" borderId="0" xfId="0" applyFont="1" applyAlignment="1">
      <alignment horizontal="left"/>
    </xf>
    <xf numFmtId="0" fontId="9" fillId="5" borderId="0" xfId="0" applyFont="1" applyFill="1" applyBorder="1" applyAlignment="1">
      <alignment horizontal="center" vertical="top" wrapText="1"/>
    </xf>
    <xf numFmtId="0" fontId="10" fillId="4" borderId="0" xfId="0" applyNumberFormat="1" applyFont="1" applyFill="1" applyBorder="1" applyAlignment="1">
      <alignment horizontal="center" vertical="top" wrapText="1"/>
    </xf>
    <xf numFmtId="3" fontId="35" fillId="0" borderId="0" xfId="0" applyNumberFormat="1" applyFont="1" applyFill="1" applyBorder="1" applyAlignment="1">
      <alignment horizontal="center" vertical="top" wrapText="1"/>
    </xf>
    <xf numFmtId="0" fontId="7" fillId="4" borderId="0" xfId="0" applyNumberFormat="1" applyFont="1" applyFill="1" applyBorder="1" applyAlignment="1">
      <alignment horizontal="center" vertical="top" wrapText="1"/>
    </xf>
    <xf numFmtId="3" fontId="23" fillId="0" borderId="0" xfId="0" applyNumberFormat="1" applyFont="1" applyBorder="1"/>
    <xf numFmtId="0" fontId="73" fillId="3" borderId="0" xfId="0" applyFont="1" applyFill="1" applyBorder="1" applyAlignment="1"/>
    <xf numFmtId="3" fontId="28" fillId="0" borderId="0" xfId="0" applyNumberFormat="1" applyFont="1" applyFill="1" applyBorder="1" applyProtection="1"/>
    <xf numFmtId="3" fontId="44" fillId="0" borderId="0" xfId="0" applyNumberFormat="1" applyFont="1" applyFill="1" applyBorder="1" applyProtection="1">
      <protection locked="0"/>
    </xf>
    <xf numFmtId="3" fontId="44" fillId="0" borderId="0" xfId="0" applyNumberFormat="1" applyFont="1" applyFill="1" applyBorder="1" applyAlignment="1" applyProtection="1">
      <alignment horizontal="center"/>
    </xf>
    <xf numFmtId="0" fontId="45" fillId="0" borderId="0" xfId="0" applyFont="1" applyBorder="1" applyAlignment="1">
      <alignment horizontal="right"/>
    </xf>
    <xf numFmtId="0" fontId="44" fillId="0" borderId="0" xfId="0" applyFont="1" applyBorder="1"/>
    <xf numFmtId="0" fontId="23" fillId="0" borderId="17" xfId="0" applyFont="1" applyFill="1" applyBorder="1"/>
    <xf numFmtId="0" fontId="35" fillId="0" borderId="8" xfId="9" applyFont="1" applyFill="1" applyBorder="1" applyAlignment="1">
      <alignment horizontal="center" wrapText="1"/>
    </xf>
    <xf numFmtId="0" fontId="23" fillId="3" borderId="0" xfId="0" applyFont="1" applyFill="1"/>
    <xf numFmtId="0" fontId="57" fillId="3" borderId="0" xfId="0" applyFont="1" applyFill="1" applyBorder="1" applyAlignment="1"/>
    <xf numFmtId="0" fontId="0" fillId="3" borderId="0" xfId="0" applyFill="1" applyAlignment="1"/>
    <xf numFmtId="0" fontId="47" fillId="0" borderId="0" xfId="0" applyFont="1" applyAlignment="1">
      <alignment horizontal="left" vertical="center" wrapText="1"/>
    </xf>
    <xf numFmtId="0" fontId="0" fillId="0" borderId="20" xfId="0" applyBorder="1" applyAlignment="1">
      <alignment wrapText="1"/>
    </xf>
    <xf numFmtId="0" fontId="58" fillId="0" borderId="20" xfId="0" applyFont="1" applyBorder="1" applyAlignment="1">
      <alignment wrapText="1"/>
    </xf>
    <xf numFmtId="0" fontId="41" fillId="0" borderId="20" xfId="0" applyFont="1" applyBorder="1" applyAlignment="1">
      <alignment horizontal="left" vertical="top" wrapText="1"/>
    </xf>
    <xf numFmtId="0" fontId="58" fillId="0" borderId="20" xfId="0" applyFont="1" applyBorder="1" applyAlignment="1">
      <alignment vertical="top" wrapText="1"/>
    </xf>
    <xf numFmtId="0" fontId="10" fillId="0" borderId="21" xfId="0" applyFont="1" applyBorder="1" applyAlignment="1">
      <alignment horizontal="right" wrapText="1"/>
    </xf>
    <xf numFmtId="0" fontId="74" fillId="0" borderId="0" xfId="0" applyFont="1"/>
    <xf numFmtId="2" fontId="44" fillId="0" borderId="0" xfId="0" applyNumberFormat="1" applyFont="1" applyFill="1" applyBorder="1" applyAlignment="1">
      <alignment horizontal="right"/>
    </xf>
    <xf numFmtId="3" fontId="28" fillId="7" borderId="0" xfId="0" applyNumberFormat="1" applyFont="1" applyFill="1" applyBorder="1" applyProtection="1"/>
    <xf numFmtId="0" fontId="44" fillId="7" borderId="0" xfId="0" applyFont="1" applyFill="1"/>
    <xf numFmtId="0" fontId="52" fillId="7" borderId="0" xfId="0" applyFont="1" applyFill="1" applyBorder="1"/>
    <xf numFmtId="0" fontId="23" fillId="7" borderId="13" xfId="0" applyFont="1" applyFill="1" applyBorder="1" applyAlignment="1">
      <alignment vertical="top"/>
    </xf>
    <xf numFmtId="0" fontId="23" fillId="7" borderId="13" xfId="9" applyFont="1" applyFill="1" applyBorder="1"/>
    <xf numFmtId="0" fontId="23" fillId="7" borderId="13" xfId="0" applyFont="1" applyFill="1" applyBorder="1"/>
    <xf numFmtId="0" fontId="47" fillId="7" borderId="13" xfId="0" applyFont="1" applyFill="1" applyBorder="1" applyAlignment="1"/>
    <xf numFmtId="3" fontId="10" fillId="4" borderId="0" xfId="0" applyNumberFormat="1" applyFont="1" applyFill="1" applyBorder="1"/>
    <xf numFmtId="3" fontId="7" fillId="4" borderId="0" xfId="0" applyNumberFormat="1" applyFont="1" applyFill="1" applyBorder="1"/>
    <xf numFmtId="0" fontId="7" fillId="0" borderId="0" xfId="0" applyNumberFormat="1" applyFont="1" applyFill="1" applyBorder="1" applyAlignment="1">
      <alignment horizontal="center" vertical="top" wrapText="1"/>
    </xf>
    <xf numFmtId="0" fontId="10" fillId="0" borderId="0" xfId="0" quotePrefix="1" applyNumberFormat="1" applyFont="1" applyFill="1" applyBorder="1" applyAlignment="1">
      <alignment horizontal="center" vertical="top" wrapText="1"/>
    </xf>
    <xf numFmtId="1" fontId="23" fillId="0" borderId="7" xfId="0" applyNumberFormat="1" applyFont="1" applyBorder="1"/>
    <xf numFmtId="0" fontId="45" fillId="0" borderId="27" xfId="0" applyFont="1" applyBorder="1" applyAlignment="1">
      <alignment horizontal="center" wrapText="1"/>
    </xf>
    <xf numFmtId="166" fontId="23" fillId="0" borderId="19" xfId="0" applyNumberFormat="1" applyFont="1" applyFill="1" applyBorder="1" applyAlignment="1">
      <alignment horizontal="center" vertical="top"/>
    </xf>
    <xf numFmtId="0" fontId="23" fillId="0" borderId="19" xfId="0" applyFont="1" applyFill="1" applyBorder="1" applyAlignment="1">
      <alignment horizontal="left" vertical="top"/>
    </xf>
    <xf numFmtId="0" fontId="8" fillId="0" borderId="19" xfId="0" applyFont="1" applyFill="1" applyBorder="1" applyAlignment="1">
      <alignment wrapText="1"/>
    </xf>
    <xf numFmtId="0" fontId="23" fillId="0" borderId="19" xfId="0" applyFont="1" applyFill="1" applyBorder="1" applyAlignment="1">
      <alignment wrapText="1"/>
    </xf>
    <xf numFmtId="0" fontId="8" fillId="0" borderId="19" xfId="0" applyFont="1" applyFill="1" applyBorder="1"/>
    <xf numFmtId="0" fontId="10" fillId="0" borderId="19" xfId="9" applyFont="1" applyFill="1" applyBorder="1" applyAlignment="1">
      <alignment horizontal="right"/>
    </xf>
    <xf numFmtId="1" fontId="23" fillId="0" borderId="19" xfId="9" applyNumberFormat="1" applyFont="1" applyFill="1" applyBorder="1" applyAlignment="1">
      <alignment horizontal="center"/>
    </xf>
    <xf numFmtId="1" fontId="23" fillId="0" borderId="19" xfId="0" applyNumberFormat="1" applyFont="1" applyFill="1" applyBorder="1" applyAlignment="1">
      <alignment horizontal="center"/>
    </xf>
    <xf numFmtId="1" fontId="23" fillId="0" borderId="19" xfId="0" applyNumberFormat="1" applyFont="1" applyFill="1" applyBorder="1"/>
    <xf numFmtId="0" fontId="23" fillId="0" borderId="19" xfId="0" applyFont="1" applyFill="1" applyBorder="1"/>
    <xf numFmtId="0" fontId="23" fillId="0" borderId="19" xfId="9" applyFont="1" applyFill="1" applyBorder="1"/>
    <xf numFmtId="0" fontId="8" fillId="0" borderId="19" xfId="9" applyFont="1" applyFill="1" applyBorder="1" applyAlignment="1">
      <alignment horizontal="center"/>
    </xf>
    <xf numFmtId="0" fontId="10" fillId="0" borderId="0" xfId="0" applyFont="1" applyFill="1" applyBorder="1" applyAlignment="1"/>
    <xf numFmtId="0" fontId="0" fillId="0" borderId="0" xfId="0" applyFill="1" applyBorder="1" applyAlignment="1"/>
    <xf numFmtId="0" fontId="0" fillId="0" borderId="12" xfId="0" applyFill="1" applyBorder="1" applyAlignment="1"/>
    <xf numFmtId="0" fontId="44" fillId="0" borderId="0" xfId="0" applyFont="1" applyBorder="1" applyAlignment="1" applyProtection="1">
      <alignment horizontal="right"/>
    </xf>
    <xf numFmtId="0" fontId="35" fillId="0" borderId="27" xfId="9" applyFont="1" applyFill="1" applyBorder="1" applyAlignment="1">
      <alignment horizontal="center" wrapText="1"/>
    </xf>
    <xf numFmtId="0" fontId="25" fillId="0" borderId="0" xfId="0" applyNumberFormat="1" applyFont="1" applyFill="1" applyBorder="1" applyAlignment="1"/>
    <xf numFmtId="0" fontId="53" fillId="0" borderId="0" xfId="0" applyFont="1" applyAlignment="1">
      <alignment wrapText="1"/>
    </xf>
    <xf numFmtId="0" fontId="23" fillId="0" borderId="0" xfId="0" applyFont="1" applyAlignment="1">
      <alignment vertical="top" wrapText="1"/>
    </xf>
    <xf numFmtId="0" fontId="35" fillId="0" borderId="7" xfId="0" applyFont="1" applyFill="1" applyBorder="1" applyAlignment="1">
      <alignment horizontal="center" wrapText="1"/>
    </xf>
    <xf numFmtId="2" fontId="35" fillId="0" borderId="7" xfId="0" applyNumberFormat="1" applyFont="1" applyFill="1" applyBorder="1" applyAlignment="1">
      <alignment horizontal="center" wrapText="1"/>
    </xf>
    <xf numFmtId="0" fontId="35" fillId="0" borderId="8" xfId="0" applyFont="1" applyFill="1" applyBorder="1" applyAlignment="1">
      <alignment horizontal="center" wrapText="1"/>
    </xf>
    <xf numFmtId="0" fontId="35" fillId="0" borderId="14" xfId="0" applyFont="1" applyFill="1" applyBorder="1" applyAlignment="1">
      <alignment horizontal="center" wrapText="1"/>
    </xf>
    <xf numFmtId="0" fontId="63" fillId="0" borderId="14" xfId="0" applyFont="1" applyBorder="1" applyAlignment="1">
      <alignment horizontal="center" wrapText="1"/>
    </xf>
    <xf numFmtId="0" fontId="63" fillId="0" borderId="31" xfId="0" applyFont="1" applyBorder="1" applyAlignment="1">
      <alignment horizontal="center" wrapText="1"/>
    </xf>
    <xf numFmtId="0" fontId="0" fillId="0" borderId="13" xfId="0" applyBorder="1" applyAlignment="1">
      <alignment horizontal="center" wrapText="1"/>
    </xf>
    <xf numFmtId="0" fontId="0" fillId="0" borderId="32" xfId="0" applyBorder="1" applyAlignment="1">
      <alignment horizontal="center" wrapText="1"/>
    </xf>
    <xf numFmtId="0" fontId="23" fillId="7" borderId="0" xfId="0" applyFont="1" applyFill="1" applyAlignment="1">
      <alignment wrapText="1"/>
    </xf>
    <xf numFmtId="0" fontId="53" fillId="0" borderId="0" xfId="0" applyFont="1" applyFill="1" applyAlignment="1">
      <alignment wrapText="1"/>
    </xf>
    <xf numFmtId="0" fontId="57" fillId="0" borderId="0" xfId="0" applyFont="1" applyFill="1" applyAlignment="1">
      <alignment horizontal="left"/>
    </xf>
    <xf numFmtId="0" fontId="23" fillId="0" borderId="0" xfId="0" applyFont="1" applyAlignment="1">
      <alignment horizontal="right" vertical="top"/>
    </xf>
    <xf numFmtId="0" fontId="0" fillId="0" borderId="0" xfId="0" applyBorder="1" applyAlignment="1">
      <alignment wrapText="1"/>
    </xf>
    <xf numFmtId="0" fontId="10" fillId="0" borderId="0" xfId="0" applyNumberFormat="1" applyFont="1" applyFill="1" applyBorder="1" applyAlignment="1">
      <alignment horizontal="center" vertical="top" wrapText="1"/>
    </xf>
    <xf numFmtId="0" fontId="1" fillId="4" borderId="0" xfId="0" applyFont="1" applyFill="1" applyBorder="1" applyAlignment="1">
      <alignment horizontal="center" vertical="top" wrapText="1"/>
    </xf>
    <xf numFmtId="0" fontId="0" fillId="0" borderId="0" xfId="0" applyBorder="1" applyAlignment="1">
      <alignment horizontal="center" vertical="top" wrapText="1"/>
    </xf>
    <xf numFmtId="0" fontId="10" fillId="0" borderId="34" xfId="0" quotePrefix="1" applyNumberFormat="1" applyFont="1" applyBorder="1" applyAlignment="1">
      <alignment horizontal="center" vertical="top" wrapText="1"/>
    </xf>
    <xf numFmtId="3" fontId="23" fillId="0" borderId="34" xfId="0" applyNumberFormat="1" applyFont="1" applyBorder="1"/>
    <xf numFmtId="0" fontId="23" fillId="0" borderId="7" xfId="9" applyFont="1" applyFill="1" applyBorder="1" applyAlignment="1">
      <alignment horizontal="center" vertical="center" wrapText="1"/>
    </xf>
    <xf numFmtId="0" fontId="23" fillId="0" borderId="7" xfId="0" applyFont="1" applyFill="1" applyBorder="1" applyAlignment="1">
      <alignment horizontal="center" vertical="center"/>
    </xf>
    <xf numFmtId="0" fontId="23" fillId="0" borderId="7" xfId="0" applyFont="1" applyBorder="1" applyAlignment="1">
      <alignment horizontal="center" vertical="center"/>
    </xf>
    <xf numFmtId="0" fontId="83" fillId="0" borderId="0" xfId="10"/>
    <xf numFmtId="0" fontId="47" fillId="0" borderId="0" xfId="10" applyFont="1"/>
    <xf numFmtId="0" fontId="83" fillId="0" borderId="0" xfId="10" applyFill="1" applyAlignment="1" applyProtection="1">
      <alignment horizontal="left"/>
      <protection locked="0"/>
    </xf>
    <xf numFmtId="0" fontId="84" fillId="0" borderId="0" xfId="10" applyFont="1" applyFill="1" applyAlignment="1" applyProtection="1">
      <alignment horizontal="left"/>
      <protection locked="0"/>
    </xf>
    <xf numFmtId="0" fontId="83" fillId="0" borderId="0" xfId="10" applyAlignment="1">
      <alignment horizontal="left"/>
    </xf>
    <xf numFmtId="175" fontId="47" fillId="0" borderId="0" xfId="10" applyNumberFormat="1" applyFont="1" applyFill="1" applyAlignment="1">
      <alignment horizontal="center"/>
    </xf>
    <xf numFmtId="175" fontId="84" fillId="0" borderId="0" xfId="10" applyNumberFormat="1" applyFont="1" applyFill="1" applyAlignment="1" applyProtection="1">
      <alignment horizontal="left"/>
      <protection locked="0"/>
    </xf>
    <xf numFmtId="0" fontId="26" fillId="0" borderId="0" xfId="10" applyFont="1" applyFill="1" applyAlignment="1" applyProtection="1">
      <alignment horizontal="left"/>
      <protection locked="0"/>
    </xf>
    <xf numFmtId="0" fontId="44" fillId="0" borderId="0" xfId="0" applyFont="1" applyFill="1" applyBorder="1" applyAlignment="1" applyProtection="1">
      <alignment wrapText="1"/>
    </xf>
    <xf numFmtId="0" fontId="28" fillId="0" borderId="0" xfId="0" applyFont="1" applyFill="1" applyBorder="1" applyAlignment="1" applyProtection="1">
      <alignment wrapText="1"/>
    </xf>
    <xf numFmtId="0" fontId="44" fillId="0" borderId="0" xfId="0" applyFont="1" applyFill="1" applyBorder="1" applyAlignment="1" applyProtection="1">
      <alignment horizontal="right"/>
    </xf>
    <xf numFmtId="0" fontId="23" fillId="0" borderId="0" xfId="0" applyFont="1" applyFill="1" applyAlignment="1"/>
    <xf numFmtId="0" fontId="44" fillId="0" borderId="13" xfId="0" applyFont="1" applyFill="1" applyBorder="1" applyAlignment="1" applyProtection="1">
      <alignment horizontal="right"/>
    </xf>
    <xf numFmtId="0" fontId="47" fillId="0" borderId="0" xfId="0" quotePrefix="1" applyFont="1" applyAlignment="1">
      <alignment vertical="top" wrapText="1"/>
    </xf>
    <xf numFmtId="0" fontId="23" fillId="0" borderId="0" xfId="0" applyFont="1" applyAlignment="1">
      <alignment horizontal="left" vertical="center" wrapText="1"/>
    </xf>
    <xf numFmtId="0" fontId="26" fillId="0" borderId="0" xfId="0" applyFont="1" applyAlignment="1"/>
    <xf numFmtId="0" fontId="47" fillId="0" borderId="0" xfId="10" applyFont="1" applyFill="1"/>
    <xf numFmtId="0" fontId="84" fillId="0" borderId="0" xfId="10" applyFont="1" applyFill="1" applyBorder="1" applyAlignment="1" applyProtection="1">
      <alignment horizontal="left"/>
      <protection locked="0"/>
    </xf>
    <xf numFmtId="0" fontId="83" fillId="0" borderId="0" xfId="10" applyFill="1"/>
    <xf numFmtId="0" fontId="1" fillId="0" borderId="0" xfId="0" applyFont="1" applyAlignment="1">
      <alignment wrapText="1"/>
    </xf>
    <xf numFmtId="0" fontId="25" fillId="0" borderId="0" xfId="0" quotePrefix="1" applyFont="1" applyAlignment="1">
      <alignment vertical="top" wrapText="1"/>
    </xf>
    <xf numFmtId="14" fontId="23" fillId="0" borderId="0" xfId="0" applyNumberFormat="1" applyFont="1"/>
    <xf numFmtId="14" fontId="0" fillId="0" borderId="0" xfId="0" applyNumberFormat="1"/>
    <xf numFmtId="3" fontId="28" fillId="9" borderId="1" xfId="0" applyNumberFormat="1" applyFont="1" applyFill="1" applyBorder="1" applyAlignment="1">
      <alignment horizontal="center"/>
    </xf>
    <xf numFmtId="0" fontId="28" fillId="0" borderId="11" xfId="0" applyFont="1" applyBorder="1" applyProtection="1"/>
    <xf numFmtId="3" fontId="38" fillId="0" borderId="0" xfId="0" applyNumberFormat="1" applyFont="1" applyFill="1" applyBorder="1"/>
    <xf numFmtId="166" fontId="38" fillId="0" borderId="0" xfId="0" applyNumberFormat="1" applyFont="1" applyFill="1" applyBorder="1"/>
    <xf numFmtId="3" fontId="36" fillId="0" borderId="0" xfId="0" applyNumberFormat="1" applyFont="1" applyFill="1" applyBorder="1"/>
    <xf numFmtId="0" fontId="38" fillId="0" borderId="0" xfId="0" quotePrefix="1" applyNumberFormat="1" applyFont="1" applyFill="1" applyBorder="1"/>
    <xf numFmtId="0" fontId="38" fillId="0" borderId="0" xfId="0" applyNumberFormat="1" applyFont="1" applyFill="1" applyBorder="1"/>
    <xf numFmtId="0" fontId="38" fillId="0" borderId="0" xfId="0" applyFont="1" applyFill="1" applyBorder="1"/>
    <xf numFmtId="1" fontId="38" fillId="0" borderId="0" xfId="0" applyNumberFormat="1" applyFont="1" applyFill="1" applyBorder="1"/>
    <xf numFmtId="11" fontId="38" fillId="0" borderId="0" xfId="0" applyNumberFormat="1" applyFont="1" applyFill="1" applyBorder="1"/>
    <xf numFmtId="3" fontId="28" fillId="9" borderId="61" xfId="0" applyNumberFormat="1" applyFont="1" applyFill="1" applyBorder="1" applyAlignment="1">
      <alignment horizontal="center"/>
    </xf>
    <xf numFmtId="0" fontId="10" fillId="0" borderId="13" xfId="0" applyFont="1" applyFill="1" applyBorder="1" applyAlignment="1" applyProtection="1">
      <alignment horizontal="center" wrapText="1"/>
    </xf>
    <xf numFmtId="0" fontId="23" fillId="0" borderId="0" xfId="0" applyFont="1" applyAlignment="1">
      <alignment horizontal="left" vertical="top"/>
    </xf>
    <xf numFmtId="0" fontId="23" fillId="0" borderId="0" xfId="0" applyFont="1" applyFill="1" applyBorder="1" applyAlignment="1">
      <alignment horizontal="center" vertical="top"/>
    </xf>
    <xf numFmtId="0" fontId="23" fillId="0" borderId="0" xfId="9" applyFont="1" applyFill="1" applyBorder="1" applyAlignment="1">
      <alignment horizontal="center" vertical="top" wrapText="1"/>
    </xf>
    <xf numFmtId="0" fontId="25" fillId="0" borderId="0" xfId="0" applyFont="1" applyAlignment="1">
      <alignment horizontal="left" vertical="top"/>
    </xf>
    <xf numFmtId="0" fontId="23" fillId="0" borderId="0" xfId="0" applyFont="1" applyFill="1" applyAlignment="1">
      <alignment vertical="top"/>
    </xf>
    <xf numFmtId="11" fontId="23" fillId="0" borderId="0" xfId="0" applyNumberFormat="1" applyFont="1" applyFill="1" applyAlignment="1">
      <alignment vertical="top"/>
    </xf>
    <xf numFmtId="0" fontId="8" fillId="0" borderId="0" xfId="0" applyFont="1" applyFill="1" applyAlignment="1">
      <alignment vertical="top"/>
    </xf>
    <xf numFmtId="0" fontId="8" fillId="0" borderId="0" xfId="0" applyFont="1" applyFill="1" applyBorder="1" applyAlignment="1">
      <alignment vertical="top"/>
    </xf>
    <xf numFmtId="0" fontId="23" fillId="0" borderId="0" xfId="0" applyFont="1" applyFill="1" applyBorder="1" applyAlignment="1">
      <alignment vertical="top"/>
    </xf>
    <xf numFmtId="14" fontId="23" fillId="0" borderId="0" xfId="0" applyNumberFormat="1" applyFont="1" applyFill="1"/>
    <xf numFmtId="0" fontId="38" fillId="0" borderId="13" xfId="0" applyFont="1" applyBorder="1" applyAlignment="1">
      <alignment horizontal="center" wrapText="1"/>
    </xf>
    <xf numFmtId="0" fontId="44" fillId="0" borderId="0" xfId="0" applyNumberFormat="1" applyFont="1" applyProtection="1"/>
    <xf numFmtId="172" fontId="23" fillId="0" borderId="0" xfId="0" applyNumberFormat="1" applyFont="1" applyFill="1"/>
    <xf numFmtId="4" fontId="23" fillId="0" borderId="0" xfId="0" applyNumberFormat="1" applyFont="1" applyFill="1"/>
    <xf numFmtId="0" fontId="23" fillId="0" borderId="0" xfId="0" applyFont="1" applyFill="1" applyBorder="1" applyAlignment="1" applyProtection="1">
      <alignment horizontal="center" wrapText="1"/>
    </xf>
    <xf numFmtId="0" fontId="28" fillId="0" borderId="0" xfId="0" applyFont="1" applyAlignment="1" applyProtection="1">
      <alignment horizontal="center" wrapText="1"/>
    </xf>
    <xf numFmtId="3" fontId="28" fillId="9" borderId="62" xfId="0" applyNumberFormat="1" applyFont="1" applyFill="1" applyBorder="1" applyAlignment="1" applyProtection="1">
      <alignment horizontal="center" wrapText="1"/>
    </xf>
    <xf numFmtId="4" fontId="28" fillId="9" borderId="1" xfId="0" applyNumberFormat="1" applyFont="1" applyFill="1" applyBorder="1" applyAlignment="1" applyProtection="1">
      <alignment horizontal="center" wrapText="1"/>
    </xf>
    <xf numFmtId="3" fontId="9" fillId="9" borderId="0" xfId="0" applyNumberFormat="1" applyFont="1" applyFill="1" applyBorder="1" applyAlignment="1">
      <alignment horizontal="center" vertical="top" wrapText="1"/>
    </xf>
    <xf numFmtId="11" fontId="9" fillId="9" borderId="0" xfId="0" applyNumberFormat="1" applyFont="1" applyFill="1" applyBorder="1" applyAlignment="1">
      <alignment horizontal="center" vertical="top" wrapText="1"/>
    </xf>
    <xf numFmtId="166" fontId="23" fillId="9" borderId="0" xfId="0" applyNumberFormat="1" applyFont="1" applyFill="1" applyBorder="1"/>
    <xf numFmtId="0" fontId="23" fillId="9" borderId="0" xfId="0" applyFont="1" applyFill="1" applyBorder="1"/>
    <xf numFmtId="0" fontId="8" fillId="9" borderId="0" xfId="0" applyFont="1" applyFill="1" applyBorder="1"/>
    <xf numFmtId="1" fontId="23" fillId="9" borderId="0" xfId="0" applyNumberFormat="1" applyFont="1" applyFill="1" applyBorder="1"/>
    <xf numFmtId="1" fontId="8" fillId="9" borderId="0" xfId="0" applyNumberFormat="1" applyFont="1" applyFill="1" applyBorder="1"/>
    <xf numFmtId="0" fontId="23" fillId="9" borderId="0" xfId="0" quotePrefix="1" applyNumberFormat="1" applyFont="1" applyFill="1" applyBorder="1"/>
    <xf numFmtId="3" fontId="23" fillId="9" borderId="0" xfId="0" applyNumberFormat="1" applyFont="1" applyFill="1" applyBorder="1"/>
    <xf numFmtId="3" fontId="23" fillId="9" borderId="0" xfId="0" quotePrefix="1" applyNumberFormat="1" applyFont="1" applyFill="1" applyBorder="1"/>
    <xf numFmtId="1" fontId="23" fillId="9" borderId="0" xfId="0" quotePrefix="1" applyNumberFormat="1" applyFont="1" applyFill="1" applyBorder="1"/>
    <xf numFmtId="0" fontId="26" fillId="9" borderId="0" xfId="0" quotePrefix="1" applyNumberFormat="1" applyFont="1" applyFill="1" applyBorder="1"/>
    <xf numFmtId="1" fontId="26" fillId="9" borderId="0" xfId="0" quotePrefix="1" applyNumberFormat="1" applyFont="1" applyFill="1" applyBorder="1"/>
    <xf numFmtId="4" fontId="23" fillId="9" borderId="0" xfId="0" applyNumberFormat="1" applyFont="1" applyFill="1" applyBorder="1"/>
    <xf numFmtId="0" fontId="41" fillId="9" borderId="0" xfId="0" quotePrefix="1" applyNumberFormat="1" applyFont="1" applyFill="1" applyBorder="1"/>
    <xf numFmtId="0" fontId="41" fillId="9" borderId="0" xfId="0" applyFont="1" applyFill="1" applyBorder="1"/>
    <xf numFmtId="0" fontId="23" fillId="9" borderId="7" xfId="0" applyFont="1" applyFill="1" applyBorder="1"/>
    <xf numFmtId="0" fontId="10" fillId="9" borderId="0" xfId="0" applyFont="1" applyFill="1" applyBorder="1"/>
    <xf numFmtId="3" fontId="7" fillId="9" borderId="0" xfId="0" applyNumberFormat="1" applyFont="1" applyFill="1" applyBorder="1"/>
    <xf numFmtId="3" fontId="10" fillId="9" borderId="0" xfId="0" applyNumberFormat="1" applyFont="1" applyFill="1" applyBorder="1"/>
    <xf numFmtId="0" fontId="10" fillId="9" borderId="0" xfId="0" quotePrefix="1" applyNumberFormat="1" applyFont="1" applyFill="1" applyBorder="1"/>
    <xf numFmtId="0" fontId="10" fillId="9" borderId="0" xfId="0" applyNumberFormat="1" applyFont="1" applyFill="1" applyBorder="1"/>
    <xf numFmtId="1" fontId="10" fillId="9" borderId="0" xfId="0" applyNumberFormat="1" applyFont="1" applyFill="1" applyBorder="1"/>
    <xf numFmtId="11" fontId="10" fillId="9" borderId="0" xfId="0" applyNumberFormat="1" applyFont="1" applyFill="1" applyBorder="1"/>
    <xf numFmtId="166" fontId="10" fillId="9" borderId="0" xfId="0" applyNumberFormat="1" applyFont="1" applyFill="1" applyBorder="1"/>
    <xf numFmtId="0" fontId="28" fillId="0" borderId="32" xfId="0" applyFont="1" applyBorder="1" applyAlignment="1" applyProtection="1">
      <alignment horizontal="center" wrapText="1"/>
    </xf>
    <xf numFmtId="3" fontId="28" fillId="9" borderId="89" xfId="0" applyNumberFormat="1" applyFont="1" applyFill="1" applyBorder="1" applyAlignment="1" applyProtection="1">
      <alignment horizontal="center" wrapText="1"/>
    </xf>
    <xf numFmtId="0" fontId="35" fillId="0" borderId="0" xfId="10" applyFont="1" applyAlignment="1">
      <alignment horizontal="left" vertical="top"/>
    </xf>
    <xf numFmtId="0" fontId="90" fillId="0" borderId="0" xfId="10" applyFont="1" applyFill="1" applyAlignment="1" applyProtection="1">
      <alignment horizontal="left" vertical="top"/>
      <protection locked="0"/>
    </xf>
    <xf numFmtId="0" fontId="0" fillId="0" borderId="0" xfId="0" applyFill="1" applyAlignment="1">
      <alignment horizontal="left" vertical="top"/>
    </xf>
    <xf numFmtId="0" fontId="28" fillId="0" borderId="8" xfId="0" applyFont="1" applyBorder="1" applyProtection="1"/>
    <xf numFmtId="167" fontId="28" fillId="2" borderId="7" xfId="0" applyNumberFormat="1" applyFont="1" applyFill="1" applyBorder="1"/>
    <xf numFmtId="167" fontId="28" fillId="3" borderId="7" xfId="0" quotePrefix="1" applyNumberFormat="1" applyFont="1" applyFill="1" applyBorder="1"/>
    <xf numFmtId="0" fontId="46" fillId="0" borderId="8" xfId="0" applyFont="1" applyBorder="1" applyAlignment="1">
      <alignment horizontal="center" wrapText="1"/>
    </xf>
    <xf numFmtId="0" fontId="46" fillId="0" borderId="17" xfId="0" applyFont="1" applyBorder="1" applyAlignment="1">
      <alignment horizontal="center" wrapText="1"/>
    </xf>
    <xf numFmtId="0" fontId="53" fillId="0" borderId="0" xfId="0" applyFont="1" applyAlignment="1" applyProtection="1">
      <alignment horizontal="right"/>
    </xf>
    <xf numFmtId="0" fontId="25" fillId="0" borderId="0" xfId="0" applyFont="1" applyFill="1" applyBorder="1"/>
    <xf numFmtId="0" fontId="53" fillId="0" borderId="13" xfId="0" applyFont="1" applyBorder="1" applyAlignment="1" applyProtection="1">
      <alignment horizontal="right"/>
    </xf>
    <xf numFmtId="0" fontId="25" fillId="0" borderId="7" xfId="0" applyFont="1" applyBorder="1" applyAlignment="1">
      <alignment horizontal="right"/>
    </xf>
    <xf numFmtId="0" fontId="10" fillId="0" borderId="0" xfId="0" applyFont="1" applyAlignment="1">
      <alignment horizontal="right"/>
    </xf>
    <xf numFmtId="0" fontId="25" fillId="3" borderId="0" xfId="0" applyFont="1" applyFill="1"/>
    <xf numFmtId="0" fontId="25" fillId="0" borderId="12" xfId="0" applyFont="1" applyBorder="1" applyAlignment="1">
      <alignment horizontal="right"/>
    </xf>
    <xf numFmtId="0" fontId="25" fillId="11" borderId="0" xfId="0" applyFont="1" applyFill="1"/>
    <xf numFmtId="0" fontId="23" fillId="0" borderId="0" xfId="0" applyFont="1" applyBorder="1" applyAlignment="1">
      <alignment wrapText="1"/>
    </xf>
    <xf numFmtId="0" fontId="58" fillId="0" borderId="0" xfId="0" applyFont="1" applyBorder="1" applyAlignment="1">
      <alignment vertical="top" wrapText="1"/>
    </xf>
    <xf numFmtId="0" fontId="47" fillId="0" borderId="0" xfId="0" applyFont="1" applyFill="1" applyBorder="1"/>
    <xf numFmtId="0" fontId="53" fillId="0" borderId="0" xfId="0" applyFont="1" applyFill="1" applyBorder="1" applyAlignment="1" applyProtection="1">
      <alignment horizontal="right"/>
    </xf>
    <xf numFmtId="3" fontId="57" fillId="0" borderId="0" xfId="0" applyNumberFormat="1" applyFont="1" applyFill="1" applyBorder="1" applyAlignment="1" applyProtection="1">
      <alignment horizontal="center"/>
      <protection locked="0"/>
    </xf>
    <xf numFmtId="3" fontId="28" fillId="0" borderId="0" xfId="0" applyNumberFormat="1" applyFont="1" applyFill="1" applyBorder="1" applyAlignment="1" applyProtection="1">
      <alignment horizontal="center"/>
      <protection locked="0"/>
    </xf>
    <xf numFmtId="0" fontId="25" fillId="0" borderId="0" xfId="0" applyFont="1" applyFill="1" applyBorder="1" applyAlignment="1">
      <alignment horizontal="right"/>
    </xf>
    <xf numFmtId="3" fontId="25" fillId="0" borderId="0" xfId="0" applyNumberFormat="1" applyFont="1" applyFill="1" applyBorder="1" applyAlignment="1">
      <alignment horizontal="center"/>
    </xf>
    <xf numFmtId="0" fontId="44" fillId="0" borderId="0" xfId="0" applyFont="1" applyBorder="1" applyAlignment="1">
      <alignment horizontal="right"/>
    </xf>
    <xf numFmtId="0" fontId="8" fillId="0" borderId="0" xfId="9" applyFont="1" applyFill="1" applyBorder="1" applyAlignment="1">
      <alignment horizontal="center"/>
    </xf>
    <xf numFmtId="0" fontId="35" fillId="0" borderId="20" xfId="9" applyFont="1" applyFill="1" applyBorder="1" applyAlignment="1">
      <alignment horizontal="center" wrapText="1"/>
    </xf>
    <xf numFmtId="3" fontId="41" fillId="0" borderId="20" xfId="9" applyNumberFormat="1" applyFont="1" applyFill="1" applyBorder="1" applyAlignment="1">
      <alignment horizontal="center"/>
    </xf>
    <xf numFmtId="3" fontId="41" fillId="0" borderId="0" xfId="0" applyNumberFormat="1" applyFont="1" applyFill="1" applyBorder="1" applyAlignment="1">
      <alignment horizontal="center"/>
    </xf>
    <xf numFmtId="1" fontId="41" fillId="0" borderId="20" xfId="9" applyNumberFormat="1" applyFont="1" applyFill="1" applyBorder="1" applyAlignment="1">
      <alignment horizontal="center"/>
    </xf>
    <xf numFmtId="1" fontId="41" fillId="0" borderId="0" xfId="9" applyNumberFormat="1" applyFont="1" applyFill="1" applyBorder="1" applyAlignment="1">
      <alignment horizontal="center"/>
    </xf>
    <xf numFmtId="1" fontId="41" fillId="0" borderId="0" xfId="0" applyNumberFormat="1" applyFont="1" applyFill="1" applyBorder="1" applyAlignment="1">
      <alignment horizontal="center"/>
    </xf>
    <xf numFmtId="2" fontId="35" fillId="0" borderId="0" xfId="0" applyNumberFormat="1" applyFont="1" applyFill="1" applyBorder="1" applyAlignment="1">
      <alignment horizontal="center" wrapText="1"/>
    </xf>
    <xf numFmtId="167" fontId="41" fillId="0" borderId="0" xfId="0" applyNumberFormat="1" applyFont="1" applyFill="1" applyBorder="1" applyAlignment="1">
      <alignment horizontal="center" vertical="center"/>
    </xf>
    <xf numFmtId="0" fontId="28" fillId="0" borderId="0" xfId="0" applyFont="1" applyAlignment="1" applyProtection="1">
      <alignment horizontal="right" wrapText="1"/>
    </xf>
    <xf numFmtId="0" fontId="28" fillId="0" borderId="13" xfId="0" applyFont="1" applyBorder="1" applyAlignment="1" applyProtection="1">
      <alignment horizontal="right" wrapText="1"/>
    </xf>
    <xf numFmtId="0" fontId="28" fillId="0" borderId="97" xfId="0" applyFont="1" applyBorder="1" applyAlignment="1" applyProtection="1">
      <alignment horizontal="right"/>
    </xf>
    <xf numFmtId="3" fontId="23" fillId="0" borderId="0" xfId="0" applyNumberFormat="1" applyFont="1" applyFill="1" applyBorder="1" applyAlignment="1">
      <alignment horizontal="center" wrapText="1"/>
    </xf>
    <xf numFmtId="0" fontId="23" fillId="0" borderId="0" xfId="0" quotePrefix="1" applyFont="1" applyFill="1" applyBorder="1" applyAlignment="1">
      <alignment horizontal="center" wrapText="1"/>
    </xf>
    <xf numFmtId="0" fontId="0" fillId="0" borderId="0" xfId="0" applyBorder="1" applyAlignment="1">
      <alignment horizontal="center" wrapText="1"/>
    </xf>
    <xf numFmtId="0" fontId="44" fillId="0" borderId="0" xfId="0" applyFont="1" applyFill="1" applyBorder="1" applyAlignment="1">
      <alignment horizontal="center"/>
    </xf>
    <xf numFmtId="0" fontId="48" fillId="0" borderId="0" xfId="0" applyFont="1" applyFill="1" applyBorder="1"/>
    <xf numFmtId="0" fontId="23" fillId="0" borderId="0" xfId="0" applyFont="1" applyFill="1" applyBorder="1" applyAlignment="1">
      <alignment wrapText="1"/>
    </xf>
    <xf numFmtId="0" fontId="44" fillId="0" borderId="0" xfId="0" applyFont="1" applyFill="1" applyBorder="1" applyAlignment="1">
      <alignment horizontal="right"/>
    </xf>
    <xf numFmtId="0" fontId="63" fillId="0" borderId="0" xfId="0" applyFont="1" applyFill="1" applyBorder="1" applyAlignment="1">
      <alignment horizontal="center" wrapText="1"/>
    </xf>
    <xf numFmtId="0" fontId="28" fillId="0" borderId="0" xfId="0" applyFont="1" applyFill="1" applyBorder="1" applyProtection="1">
      <protection locked="0"/>
    </xf>
    <xf numFmtId="0" fontId="28" fillId="0" borderId="0" xfId="0" applyFont="1" applyFill="1" applyBorder="1" applyAlignment="1" applyProtection="1">
      <alignment horizontal="center"/>
      <protection locked="0"/>
    </xf>
    <xf numFmtId="0" fontId="53" fillId="0" borderId="0" xfId="0" applyFont="1" applyFill="1" applyBorder="1" applyAlignment="1">
      <alignment wrapText="1"/>
    </xf>
    <xf numFmtId="0" fontId="52" fillId="0" borderId="0" xfId="0" applyFont="1" applyFill="1" applyBorder="1" applyAlignment="1">
      <alignment vertical="top"/>
    </xf>
    <xf numFmtId="0" fontId="44" fillId="0" borderId="98" xfId="0" applyFont="1" applyBorder="1" applyAlignment="1" applyProtection="1">
      <alignment horizontal="right" wrapText="1"/>
    </xf>
    <xf numFmtId="0" fontId="44" fillId="0" borderId="99" xfId="0" applyFont="1" applyBorder="1" applyAlignment="1" applyProtection="1">
      <alignment horizontal="right" wrapText="1"/>
    </xf>
    <xf numFmtId="0" fontId="44" fillId="0" borderId="100" xfId="0" applyFont="1" applyBorder="1" applyAlignment="1" applyProtection="1">
      <alignment horizontal="right" wrapText="1"/>
    </xf>
    <xf numFmtId="0" fontId="44" fillId="0" borderId="13" xfId="0" applyFont="1" applyFill="1" applyBorder="1" applyAlignment="1" applyProtection="1">
      <alignment horizontal="center" wrapText="1"/>
      <protection locked="0"/>
    </xf>
    <xf numFmtId="9" fontId="44" fillId="0" borderId="13" xfId="0" applyNumberFormat="1" applyFont="1" applyFill="1" applyBorder="1" applyAlignment="1" applyProtection="1">
      <alignment horizontal="center" wrapText="1"/>
      <protection locked="0"/>
    </xf>
    <xf numFmtId="0" fontId="63" fillId="0" borderId="7" xfId="0" applyFont="1" applyBorder="1" applyAlignment="1">
      <alignment horizontal="center" wrapText="1"/>
    </xf>
    <xf numFmtId="0" fontId="44" fillId="0" borderId="101" xfId="0" applyFont="1" applyBorder="1" applyAlignment="1" applyProtection="1">
      <alignment horizontal="right" wrapText="1"/>
    </xf>
    <xf numFmtId="0" fontId="44" fillId="0" borderId="102" xfId="0" applyFont="1" applyBorder="1" applyAlignment="1" applyProtection="1">
      <alignment horizontal="right" wrapText="1"/>
    </xf>
    <xf numFmtId="0" fontId="44" fillId="0" borderId="103" xfId="0" applyFont="1" applyBorder="1" applyAlignment="1" applyProtection="1">
      <alignment horizontal="right" wrapText="1"/>
    </xf>
    <xf numFmtId="0" fontId="44" fillId="0" borderId="17" xfId="0" applyFont="1" applyBorder="1" applyAlignment="1" applyProtection="1">
      <alignment horizontal="right"/>
    </xf>
    <xf numFmtId="0" fontId="44" fillId="0" borderId="97" xfId="0" applyFont="1" applyBorder="1" applyAlignment="1" applyProtection="1">
      <alignment horizontal="right"/>
    </xf>
    <xf numFmtId="0" fontId="47" fillId="3" borderId="0" xfId="0" applyFont="1" applyFill="1"/>
    <xf numFmtId="0" fontId="53" fillId="0" borderId="13" xfId="0" applyFont="1" applyFill="1" applyBorder="1" applyAlignment="1"/>
    <xf numFmtId="0" fontId="0" fillId="0" borderId="13" xfId="0" applyBorder="1" applyAlignment="1"/>
    <xf numFmtId="0" fontId="44" fillId="0" borderId="104" xfId="0" applyFont="1" applyBorder="1" applyAlignment="1" applyProtection="1">
      <alignment horizontal="right" wrapText="1"/>
    </xf>
    <xf numFmtId="0" fontId="44" fillId="0" borderId="105" xfId="0" applyFont="1" applyBorder="1" applyAlignment="1" applyProtection="1">
      <alignment horizontal="right" wrapText="1"/>
    </xf>
    <xf numFmtId="0" fontId="44" fillId="0" borderId="106" xfId="0" applyFont="1" applyBorder="1" applyAlignment="1" applyProtection="1">
      <alignment horizontal="right" wrapText="1"/>
    </xf>
    <xf numFmtId="0" fontId="53" fillId="0" borderId="98" xfId="0" applyFont="1" applyBorder="1" applyAlignment="1" applyProtection="1">
      <alignment horizontal="right" wrapText="1"/>
    </xf>
    <xf numFmtId="0" fontId="53" fillId="0" borderId="99" xfId="0" applyFont="1" applyBorder="1" applyAlignment="1" applyProtection="1">
      <alignment horizontal="right" wrapText="1"/>
    </xf>
    <xf numFmtId="0" fontId="53" fillId="0" borderId="100" xfId="0" applyFont="1" applyBorder="1" applyAlignment="1" applyProtection="1">
      <alignment horizontal="right" wrapText="1"/>
    </xf>
    <xf numFmtId="0" fontId="67" fillId="0" borderId="0" xfId="0" applyFont="1" applyFill="1"/>
    <xf numFmtId="0" fontId="46" fillId="0" borderId="0" xfId="0" applyFont="1" applyAlignment="1">
      <alignment wrapText="1"/>
    </xf>
    <xf numFmtId="0" fontId="53" fillId="0" borderId="105" xfId="0" applyFont="1" applyBorder="1" applyAlignment="1" applyProtection="1">
      <alignment horizontal="right" wrapText="1"/>
    </xf>
    <xf numFmtId="0" fontId="53" fillId="0" borderId="106" xfId="0" applyFont="1" applyBorder="1" applyAlignment="1" applyProtection="1">
      <alignment horizontal="right" wrapText="1"/>
    </xf>
    <xf numFmtId="0" fontId="91" fillId="0" borderId="0" xfId="0" applyFont="1" applyAlignment="1">
      <alignment wrapText="1"/>
    </xf>
    <xf numFmtId="0" fontId="25" fillId="0" borderId="0" xfId="0" applyFont="1" applyFill="1"/>
    <xf numFmtId="0" fontId="40" fillId="0" borderId="0" xfId="0" applyFont="1" applyBorder="1" applyAlignment="1">
      <alignment wrapText="1"/>
    </xf>
    <xf numFmtId="0" fontId="21" fillId="0" borderId="0" xfId="0" applyFont="1" applyFill="1" applyBorder="1" applyAlignment="1" applyProtection="1">
      <alignment horizontal="center"/>
      <protection locked="0"/>
    </xf>
    <xf numFmtId="0" fontId="21" fillId="0" borderId="0" xfId="0" applyFont="1" applyFill="1" applyBorder="1" applyAlignment="1" applyProtection="1">
      <protection locked="0"/>
    </xf>
    <xf numFmtId="0" fontId="46" fillId="0" borderId="76" xfId="0" applyFont="1" applyBorder="1" applyAlignment="1">
      <alignment horizontal="center" wrapText="1"/>
    </xf>
    <xf numFmtId="0" fontId="46" fillId="0" borderId="7" xfId="0" applyFont="1" applyBorder="1" applyAlignment="1">
      <alignment horizontal="center" wrapText="1"/>
    </xf>
    <xf numFmtId="0" fontId="46" fillId="0" borderId="28" xfId="0" applyFont="1" applyBorder="1" applyAlignment="1">
      <alignment horizontal="center" wrapText="1"/>
    </xf>
    <xf numFmtId="0" fontId="45" fillId="0" borderId="14" xfId="0" applyFont="1" applyBorder="1" applyAlignment="1">
      <alignment horizontal="center" wrapText="1"/>
    </xf>
    <xf numFmtId="0" fontId="25" fillId="0" borderId="12" xfId="0" applyFont="1" applyBorder="1" applyAlignment="1">
      <alignment horizontal="center" wrapText="1"/>
    </xf>
    <xf numFmtId="0" fontId="0" fillId="0" borderId="20" xfId="0" applyBorder="1" applyAlignment="1">
      <alignment horizontal="center"/>
    </xf>
    <xf numFmtId="0" fontId="0" fillId="0" borderId="20" xfId="0" applyBorder="1" applyAlignment="1"/>
    <xf numFmtId="0" fontId="44" fillId="0" borderId="17" xfId="0" applyFont="1" applyBorder="1" applyAlignment="1" applyProtection="1">
      <alignment horizontal="right" wrapText="1"/>
    </xf>
    <xf numFmtId="0" fontId="44" fillId="0" borderId="107" xfId="0" applyFont="1" applyBorder="1" applyAlignment="1" applyProtection="1">
      <alignment horizontal="right" wrapText="1"/>
    </xf>
    <xf numFmtId="0" fontId="47" fillId="7" borderId="0" xfId="0" applyFont="1" applyFill="1"/>
    <xf numFmtId="0" fontId="46" fillId="0" borderId="97" xfId="0" applyFont="1" applyBorder="1" applyAlignment="1">
      <alignment horizontal="center"/>
    </xf>
    <xf numFmtId="3" fontId="53" fillId="10" borderId="89" xfId="0" applyNumberFormat="1" applyFont="1" applyFill="1" applyBorder="1" applyAlignment="1" applyProtection="1">
      <alignment horizontal="center"/>
      <protection locked="0"/>
    </xf>
    <xf numFmtId="3" fontId="53" fillId="10" borderId="108" xfId="0" applyNumberFormat="1" applyFont="1" applyFill="1" applyBorder="1" applyAlignment="1" applyProtection="1">
      <alignment horizontal="center"/>
      <protection locked="0"/>
    </xf>
    <xf numFmtId="3" fontId="53" fillId="10" borderId="109" xfId="0" applyNumberFormat="1" applyFont="1" applyFill="1" applyBorder="1" applyAlignment="1" applyProtection="1">
      <alignment horizontal="center"/>
      <protection locked="0"/>
    </xf>
    <xf numFmtId="3" fontId="53" fillId="10" borderId="62" xfId="0" applyNumberFormat="1" applyFont="1" applyFill="1" applyBorder="1" applyAlignment="1" applyProtection="1">
      <alignment horizontal="center"/>
      <protection locked="0"/>
    </xf>
    <xf numFmtId="3" fontId="53" fillId="10" borderId="110" xfId="0" applyNumberFormat="1" applyFont="1" applyFill="1" applyBorder="1" applyAlignment="1" applyProtection="1">
      <alignment horizontal="center"/>
      <protection locked="0"/>
    </xf>
    <xf numFmtId="3" fontId="53" fillId="10" borderId="99" xfId="0" applyNumberFormat="1" applyFont="1" applyFill="1" applyBorder="1" applyAlignment="1" applyProtection="1">
      <alignment horizontal="center"/>
      <protection locked="0"/>
    </xf>
    <xf numFmtId="3" fontId="53" fillId="10" borderId="111" xfId="0" applyNumberFormat="1" applyFont="1" applyFill="1" applyBorder="1" applyAlignment="1" applyProtection="1">
      <alignment horizontal="center"/>
      <protection locked="0"/>
    </xf>
    <xf numFmtId="3" fontId="53" fillId="10" borderId="112" xfId="0" applyNumberFormat="1" applyFont="1" applyFill="1" applyBorder="1" applyAlignment="1" applyProtection="1">
      <alignment horizontal="center"/>
      <protection locked="0"/>
    </xf>
    <xf numFmtId="3" fontId="53" fillId="10" borderId="100" xfId="0" applyNumberFormat="1" applyFont="1" applyFill="1" applyBorder="1" applyAlignment="1" applyProtection="1">
      <alignment horizontal="center"/>
      <protection locked="0"/>
    </xf>
    <xf numFmtId="3" fontId="53" fillId="10" borderId="113" xfId="0" applyNumberFormat="1" applyFont="1" applyFill="1" applyBorder="1" applyAlignment="1" applyProtection="1">
      <alignment horizontal="center"/>
      <protection locked="0"/>
    </xf>
    <xf numFmtId="3" fontId="53" fillId="10" borderId="114" xfId="0" applyNumberFormat="1" applyFont="1" applyFill="1" applyBorder="1" applyAlignment="1" applyProtection="1">
      <alignment horizontal="center"/>
      <protection locked="0"/>
    </xf>
    <xf numFmtId="3" fontId="53" fillId="10" borderId="115" xfId="0" applyNumberFormat="1" applyFont="1" applyFill="1" applyBorder="1" applyAlignment="1" applyProtection="1">
      <alignment horizontal="center"/>
      <protection locked="0"/>
    </xf>
    <xf numFmtId="3" fontId="53" fillId="10" borderId="116" xfId="0" applyNumberFormat="1" applyFont="1" applyFill="1" applyBorder="1" applyAlignment="1" applyProtection="1">
      <alignment horizontal="center"/>
      <protection locked="0"/>
    </xf>
    <xf numFmtId="3" fontId="53" fillId="10" borderId="117" xfId="0" applyNumberFormat="1" applyFont="1" applyFill="1" applyBorder="1" applyAlignment="1" applyProtection="1">
      <alignment horizontal="center"/>
      <protection locked="0"/>
    </xf>
    <xf numFmtId="3" fontId="53" fillId="10" borderId="118" xfId="0" applyNumberFormat="1" applyFont="1" applyFill="1" applyBorder="1" applyAlignment="1" applyProtection="1">
      <alignment horizontal="center"/>
      <protection locked="0"/>
    </xf>
    <xf numFmtId="3" fontId="53" fillId="10" borderId="119" xfId="0" applyNumberFormat="1" applyFont="1" applyFill="1" applyBorder="1" applyAlignment="1" applyProtection="1">
      <alignment horizontal="center"/>
      <protection locked="0"/>
    </xf>
    <xf numFmtId="3" fontId="53" fillId="10" borderId="120" xfId="0" applyNumberFormat="1" applyFont="1" applyFill="1" applyBorder="1" applyAlignment="1" applyProtection="1">
      <alignment horizontal="center"/>
      <protection locked="0"/>
    </xf>
    <xf numFmtId="0" fontId="53" fillId="0" borderId="10" xfId="0" applyFont="1" applyBorder="1" applyAlignment="1" applyProtection="1">
      <alignment horizontal="right"/>
    </xf>
    <xf numFmtId="0" fontId="101" fillId="0" borderId="0" xfId="0" applyFont="1" applyFill="1" applyBorder="1"/>
    <xf numFmtId="0" fontId="17" fillId="0" borderId="0" xfId="0" applyFont="1"/>
    <xf numFmtId="49" fontId="53" fillId="10" borderId="121" xfId="0" applyNumberFormat="1" applyFont="1" applyFill="1" applyBorder="1" applyAlignment="1" applyProtection="1">
      <alignment wrapText="1"/>
      <protection locked="0"/>
    </xf>
    <xf numFmtId="0" fontId="38" fillId="0" borderId="122" xfId="0" applyFont="1" applyBorder="1" applyAlignment="1">
      <alignment horizontal="center" wrapText="1"/>
    </xf>
    <xf numFmtId="0" fontId="38" fillId="0" borderId="123" xfId="0" applyFont="1" applyBorder="1" applyAlignment="1">
      <alignment horizontal="center" wrapText="1"/>
    </xf>
    <xf numFmtId="0" fontId="38" fillId="0" borderId="124" xfId="0" applyFont="1" applyBorder="1" applyAlignment="1">
      <alignment horizontal="center" wrapText="1"/>
    </xf>
    <xf numFmtId="0" fontId="38" fillId="0" borderId="8" xfId="0" applyFont="1" applyBorder="1" applyAlignment="1">
      <alignment horizontal="center" wrapText="1"/>
    </xf>
    <xf numFmtId="0" fontId="38" fillId="0" borderId="17" xfId="0" applyFont="1" applyBorder="1" applyAlignment="1">
      <alignment horizontal="center" wrapText="1"/>
    </xf>
    <xf numFmtId="0" fontId="38" fillId="0" borderId="125" xfId="0" applyFont="1" applyBorder="1" applyAlignment="1">
      <alignment horizontal="center" wrapText="1"/>
    </xf>
    <xf numFmtId="0" fontId="38" fillId="0" borderId="12" xfId="0" applyFont="1" applyBorder="1" applyAlignment="1">
      <alignment horizontal="center" wrapText="1"/>
    </xf>
    <xf numFmtId="3" fontId="57" fillId="9" borderId="39" xfId="0" applyNumberFormat="1" applyFont="1" applyFill="1" applyBorder="1" applyAlignment="1" applyProtection="1">
      <alignment horizontal="center"/>
      <protection locked="0"/>
    </xf>
    <xf numFmtId="3" fontId="57" fillId="9" borderId="126" xfId="0" applyNumberFormat="1" applyFont="1" applyFill="1" applyBorder="1" applyAlignment="1" applyProtection="1">
      <alignment horizontal="center"/>
      <protection locked="0"/>
    </xf>
    <xf numFmtId="3" fontId="57" fillId="9" borderId="40" xfId="0" applyNumberFormat="1" applyFont="1" applyFill="1" applyBorder="1" applyAlignment="1" applyProtection="1">
      <alignment horizontal="center"/>
      <protection locked="0"/>
    </xf>
    <xf numFmtId="3" fontId="57" fillId="9" borderId="41" xfId="0" applyNumberFormat="1" applyFont="1" applyFill="1" applyBorder="1" applyAlignment="1" applyProtection="1">
      <alignment horizontal="center"/>
      <protection locked="0"/>
    </xf>
    <xf numFmtId="3" fontId="57" fillId="9" borderId="39" xfId="0" applyNumberFormat="1" applyFont="1" applyFill="1" applyBorder="1" applyAlignment="1" applyProtection="1">
      <alignment horizontal="center"/>
    </xf>
    <xf numFmtId="3" fontId="57" fillId="9" borderId="126" xfId="0" applyNumberFormat="1" applyFont="1" applyFill="1" applyBorder="1" applyAlignment="1" applyProtection="1">
      <alignment horizontal="center"/>
    </xf>
    <xf numFmtId="3" fontId="57" fillId="9" borderId="127" xfId="0" applyNumberFormat="1" applyFont="1" applyFill="1" applyBorder="1" applyAlignment="1" applyProtection="1">
      <alignment horizontal="center"/>
    </xf>
    <xf numFmtId="3" fontId="57" fillId="9" borderId="128" xfId="0" applyNumberFormat="1" applyFont="1" applyFill="1" applyBorder="1" applyAlignment="1" applyProtection="1">
      <alignment horizontal="center"/>
    </xf>
    <xf numFmtId="3" fontId="57" fillId="9" borderId="40" xfId="0" applyNumberFormat="1" applyFont="1" applyFill="1" applyBorder="1" applyAlignment="1" applyProtection="1">
      <alignment horizontal="center"/>
    </xf>
    <xf numFmtId="3" fontId="57" fillId="9" borderId="41" xfId="0" applyNumberFormat="1" applyFont="1" applyFill="1" applyBorder="1" applyAlignment="1" applyProtection="1">
      <alignment horizontal="center"/>
    </xf>
    <xf numFmtId="3" fontId="57" fillId="9" borderId="129" xfId="0" applyNumberFormat="1" applyFont="1" applyFill="1" applyBorder="1" applyAlignment="1" applyProtection="1">
      <alignment horizontal="center"/>
    </xf>
    <xf numFmtId="3" fontId="57" fillId="9" borderId="67" xfId="0" applyNumberFormat="1" applyFont="1" applyFill="1" applyBorder="1" applyAlignment="1" applyProtection="1">
      <alignment horizontal="center"/>
    </xf>
    <xf numFmtId="3" fontId="57" fillId="9" borderId="68" xfId="0" applyNumberFormat="1" applyFont="1" applyFill="1" applyBorder="1" applyAlignment="1" applyProtection="1">
      <alignment horizontal="center"/>
    </xf>
    <xf numFmtId="3" fontId="57" fillId="9" borderId="130" xfId="0" applyNumberFormat="1" applyFont="1" applyFill="1" applyBorder="1" applyAlignment="1" applyProtection="1">
      <alignment horizontal="center"/>
    </xf>
    <xf numFmtId="3" fontId="57" fillId="9" borderId="131" xfId="0" applyNumberFormat="1" applyFont="1" applyFill="1" applyBorder="1" applyAlignment="1" applyProtection="1">
      <alignment horizontal="center"/>
    </xf>
    <xf numFmtId="3" fontId="57" fillId="9" borderId="132" xfId="0" applyNumberFormat="1" applyFont="1" applyFill="1" applyBorder="1" applyAlignment="1" applyProtection="1">
      <alignment horizontal="center"/>
    </xf>
    <xf numFmtId="3" fontId="57" fillId="9" borderId="133" xfId="0" applyNumberFormat="1" applyFont="1" applyFill="1" applyBorder="1" applyAlignment="1" applyProtection="1">
      <alignment horizontal="center"/>
    </xf>
    <xf numFmtId="3" fontId="57" fillId="9" borderId="134" xfId="0" applyNumberFormat="1" applyFont="1" applyFill="1" applyBorder="1" applyAlignment="1" applyProtection="1">
      <alignment horizontal="center"/>
    </xf>
    <xf numFmtId="0" fontId="47" fillId="0" borderId="0" xfId="0" applyFont="1" applyFill="1"/>
    <xf numFmtId="2" fontId="53" fillId="10" borderId="39" xfId="0" applyNumberFormat="1" applyFont="1" applyFill="1" applyBorder="1" applyAlignment="1" applyProtection="1">
      <alignment horizontal="center"/>
      <protection locked="0"/>
    </xf>
    <xf numFmtId="2" fontId="53" fillId="10" borderId="30" xfId="0" applyNumberFormat="1" applyFont="1" applyFill="1" applyBorder="1" applyAlignment="1" applyProtection="1">
      <alignment horizontal="center"/>
      <protection locked="0"/>
    </xf>
    <xf numFmtId="2" fontId="53" fillId="10" borderId="135" xfId="0" applyNumberFormat="1" applyFont="1" applyFill="1" applyBorder="1" applyAlignment="1" applyProtection="1">
      <alignment horizontal="center"/>
      <protection locked="0"/>
    </xf>
    <xf numFmtId="2" fontId="53" fillId="10" borderId="40" xfId="0" applyNumberFormat="1" applyFont="1" applyFill="1" applyBorder="1" applyAlignment="1" applyProtection="1">
      <alignment horizontal="center"/>
      <protection locked="0"/>
    </xf>
    <xf numFmtId="2" fontId="53" fillId="10" borderId="1" xfId="0" applyNumberFormat="1" applyFont="1" applyFill="1" applyBorder="1" applyAlignment="1" applyProtection="1">
      <alignment horizontal="center"/>
      <protection locked="0"/>
    </xf>
    <xf numFmtId="2" fontId="53" fillId="10" borderId="136" xfId="0" applyNumberFormat="1" applyFont="1" applyFill="1" applyBorder="1" applyAlignment="1" applyProtection="1">
      <alignment horizontal="center"/>
      <protection locked="0"/>
    </xf>
    <xf numFmtId="2" fontId="53" fillId="10" borderId="137" xfId="0" applyNumberFormat="1" applyFont="1" applyFill="1" applyBorder="1" applyAlignment="1" applyProtection="1">
      <alignment horizontal="center"/>
      <protection locked="0"/>
    </xf>
    <xf numFmtId="2" fontId="57" fillId="10" borderId="39" xfId="0" applyNumberFormat="1" applyFont="1" applyFill="1" applyBorder="1" applyAlignment="1" applyProtection="1">
      <alignment horizontal="center"/>
      <protection locked="0"/>
    </xf>
    <xf numFmtId="2" fontId="57" fillId="10" borderId="30" xfId="0" applyNumberFormat="1" applyFont="1" applyFill="1" applyBorder="1" applyAlignment="1" applyProtection="1">
      <alignment horizontal="center"/>
      <protection locked="0"/>
    </xf>
    <xf numFmtId="2" fontId="57" fillId="10" borderId="135" xfId="0" applyNumberFormat="1" applyFont="1" applyFill="1" applyBorder="1" applyAlignment="1" applyProtection="1">
      <alignment horizontal="center"/>
      <protection locked="0"/>
    </xf>
    <xf numFmtId="2" fontId="57" fillId="10" borderId="40" xfId="0" applyNumberFormat="1" applyFont="1" applyFill="1" applyBorder="1" applyAlignment="1" applyProtection="1">
      <alignment horizontal="center"/>
      <protection locked="0"/>
    </xf>
    <xf numFmtId="2" fontId="57" fillId="10" borderId="1" xfId="0" applyNumberFormat="1" applyFont="1" applyFill="1" applyBorder="1" applyAlignment="1" applyProtection="1">
      <alignment horizontal="center"/>
      <protection locked="0"/>
    </xf>
    <xf numFmtId="2" fontId="57" fillId="10" borderId="136" xfId="0" applyNumberFormat="1" applyFont="1" applyFill="1" applyBorder="1" applyAlignment="1" applyProtection="1">
      <alignment horizontal="center"/>
      <protection locked="0"/>
    </xf>
    <xf numFmtId="2" fontId="57" fillId="10" borderId="137" xfId="0" applyNumberFormat="1" applyFont="1" applyFill="1" applyBorder="1" applyAlignment="1" applyProtection="1">
      <alignment horizontal="center"/>
      <protection locked="0"/>
    </xf>
    <xf numFmtId="0" fontId="25" fillId="0" borderId="0" xfId="0" applyFont="1" applyAlignment="1">
      <alignment horizontal="right"/>
    </xf>
    <xf numFmtId="0" fontId="25" fillId="0" borderId="0" xfId="0" applyFont="1" applyAlignment="1">
      <alignment horizontal="center"/>
    </xf>
    <xf numFmtId="0" fontId="53" fillId="0" borderId="0" xfId="0" applyFont="1" applyBorder="1" applyAlignment="1" applyProtection="1">
      <alignment horizontal="right"/>
    </xf>
    <xf numFmtId="0" fontId="53" fillId="0" borderId="138" xfId="0" applyFont="1" applyBorder="1" applyAlignment="1" applyProtection="1">
      <alignment horizontal="right"/>
    </xf>
    <xf numFmtId="0" fontId="96" fillId="0" borderId="0" xfId="0" applyFont="1"/>
    <xf numFmtId="0" fontId="96" fillId="9" borderId="13" xfId="0" applyFont="1" applyFill="1" applyBorder="1" applyAlignment="1">
      <alignment horizontal="right"/>
    </xf>
    <xf numFmtId="0" fontId="96" fillId="9" borderId="97" xfId="0" applyFont="1" applyFill="1" applyBorder="1" applyAlignment="1" applyProtection="1">
      <alignment horizontal="right"/>
    </xf>
    <xf numFmtId="0" fontId="96" fillId="9" borderId="13" xfId="0" applyFont="1" applyFill="1" applyBorder="1" applyAlignment="1" applyProtection="1">
      <alignment horizontal="right"/>
    </xf>
    <xf numFmtId="0" fontId="53" fillId="0" borderId="19" xfId="0" applyFont="1" applyBorder="1" applyAlignment="1" applyProtection="1">
      <alignment horizontal="right"/>
    </xf>
    <xf numFmtId="0" fontId="57" fillId="0" borderId="0" xfId="0" applyFont="1" applyFill="1" applyBorder="1"/>
    <xf numFmtId="0" fontId="25" fillId="0" borderId="0" xfId="0" applyFont="1" applyAlignment="1">
      <alignment horizontal="right" vertical="top"/>
    </xf>
    <xf numFmtId="0" fontId="25" fillId="0" borderId="0" xfId="0" applyFont="1" applyAlignment="1">
      <alignment horizontal="center" vertical="top"/>
    </xf>
    <xf numFmtId="0" fontId="10" fillId="0" borderId="0" xfId="0" applyFont="1" applyFill="1" applyAlignment="1">
      <alignment wrapText="1"/>
    </xf>
    <xf numFmtId="0" fontId="28" fillId="0" borderId="10" xfId="0" applyFont="1" applyBorder="1" applyAlignment="1" applyProtection="1">
      <alignment horizontal="right" wrapText="1"/>
    </xf>
    <xf numFmtId="0" fontId="46" fillId="0" borderId="13" xfId="0" applyFont="1" applyBorder="1" applyAlignment="1">
      <alignment horizontal="right" wrapText="1"/>
    </xf>
    <xf numFmtId="0" fontId="46" fillId="0" borderId="20" xfId="0" applyFont="1" applyFill="1" applyBorder="1" applyAlignment="1">
      <alignment horizontal="center" wrapText="1"/>
    </xf>
    <xf numFmtId="3" fontId="53" fillId="0" borderId="0" xfId="0" applyNumberFormat="1" applyFont="1" applyFill="1" applyBorder="1" applyAlignment="1" applyProtection="1">
      <alignment horizontal="center"/>
      <protection locked="0"/>
    </xf>
    <xf numFmtId="3" fontId="47" fillId="0" borderId="0" xfId="0" applyNumberFormat="1" applyFont="1" applyFill="1" applyBorder="1" applyAlignment="1">
      <alignment horizontal="center"/>
    </xf>
    <xf numFmtId="3" fontId="53" fillId="0" borderId="20" xfId="0" applyNumberFormat="1" applyFont="1" applyFill="1" applyBorder="1" applyAlignment="1" applyProtection="1">
      <alignment horizontal="center"/>
      <protection locked="0"/>
    </xf>
    <xf numFmtId="0" fontId="53" fillId="0" borderId="20" xfId="0" applyFont="1" applyFill="1" applyBorder="1" applyAlignment="1">
      <alignment horizontal="center"/>
    </xf>
    <xf numFmtId="0" fontId="25" fillId="0" borderId="7" xfId="0" applyFont="1" applyBorder="1" applyAlignment="1">
      <alignment horizontal="center" wrapText="1"/>
    </xf>
    <xf numFmtId="0" fontId="44" fillId="0" borderId="0" xfId="0" applyFont="1" applyFill="1" applyBorder="1" applyAlignment="1" applyProtection="1">
      <alignment horizontal="right" wrapText="1"/>
    </xf>
    <xf numFmtId="3" fontId="57" fillId="0" borderId="0" xfId="0" applyNumberFormat="1" applyFont="1" applyFill="1" applyBorder="1" applyAlignment="1" applyProtection="1">
      <alignment horizontal="center"/>
    </xf>
    <xf numFmtId="0" fontId="38" fillId="0" borderId="28" xfId="0" applyFont="1" applyBorder="1" applyAlignment="1">
      <alignment horizontal="center" wrapText="1"/>
    </xf>
    <xf numFmtId="3" fontId="57" fillId="9" borderId="139" xfId="0" applyNumberFormat="1" applyFont="1" applyFill="1" applyBorder="1" applyAlignment="1" applyProtection="1">
      <alignment horizontal="center"/>
      <protection locked="0"/>
    </xf>
    <xf numFmtId="3" fontId="57" fillId="9" borderId="128" xfId="0" applyNumberFormat="1" applyFont="1" applyFill="1" applyBorder="1" applyAlignment="1" applyProtection="1">
      <alignment horizontal="center"/>
      <protection locked="0"/>
    </xf>
    <xf numFmtId="3" fontId="57" fillId="9" borderId="38" xfId="0" applyNumberFormat="1" applyFont="1" applyFill="1" applyBorder="1" applyAlignment="1" applyProtection="1">
      <alignment horizontal="center"/>
      <protection locked="0"/>
    </xf>
    <xf numFmtId="3" fontId="57" fillId="9" borderId="140" xfId="0" applyNumberFormat="1" applyFont="1" applyFill="1" applyBorder="1" applyAlignment="1" applyProtection="1">
      <alignment horizontal="center"/>
      <protection locked="0"/>
    </xf>
    <xf numFmtId="0" fontId="0" fillId="0" borderId="0" xfId="0" applyAlignment="1">
      <alignment vertical="top" wrapText="1"/>
    </xf>
    <xf numFmtId="4" fontId="28" fillId="9" borderId="61" xfId="0" applyNumberFormat="1" applyFont="1" applyFill="1" applyBorder="1" applyAlignment="1" applyProtection="1">
      <alignment horizontal="center" wrapText="1"/>
    </xf>
    <xf numFmtId="0" fontId="10" fillId="0" borderId="20" xfId="9" applyFont="1" applyFill="1" applyBorder="1" applyAlignment="1">
      <alignment horizontal="center"/>
    </xf>
    <xf numFmtId="0" fontId="1" fillId="0" borderId="0" xfId="0" applyFont="1" applyFill="1" applyBorder="1" applyAlignment="1">
      <alignment horizontal="center"/>
    </xf>
    <xf numFmtId="3" fontId="25" fillId="9" borderId="27" xfId="0" applyNumberFormat="1" applyFont="1" applyFill="1" applyBorder="1" applyAlignment="1">
      <alignment horizontal="center" vertical="center"/>
    </xf>
    <xf numFmtId="3" fontId="96" fillId="9" borderId="27" xfId="0" applyNumberFormat="1" applyFont="1" applyFill="1" applyBorder="1" applyAlignment="1">
      <alignment horizontal="center" vertical="center"/>
    </xf>
    <xf numFmtId="3" fontId="96" fillId="9" borderId="8" xfId="0" applyNumberFormat="1" applyFont="1" applyFill="1" applyBorder="1" applyAlignment="1">
      <alignment horizontal="center" vertical="center"/>
    </xf>
    <xf numFmtId="3" fontId="25" fillId="9" borderId="17" xfId="0" applyNumberFormat="1" applyFont="1" applyFill="1" applyBorder="1" applyAlignment="1">
      <alignment horizontal="center" vertical="center"/>
    </xf>
    <xf numFmtId="3" fontId="25" fillId="9" borderId="8" xfId="0" applyNumberFormat="1" applyFont="1" applyFill="1" applyBorder="1" applyAlignment="1">
      <alignment horizontal="center" vertical="center"/>
    </xf>
    <xf numFmtId="3" fontId="25" fillId="9" borderId="14" xfId="0" applyNumberFormat="1" applyFont="1" applyFill="1" applyBorder="1" applyAlignment="1">
      <alignment horizontal="center" vertical="center"/>
    </xf>
    <xf numFmtId="0" fontId="53" fillId="10" borderId="141" xfId="0" applyFont="1" applyFill="1" applyBorder="1" applyAlignment="1" applyProtection="1">
      <alignment horizontal="center" wrapText="1"/>
      <protection locked="0"/>
    </xf>
    <xf numFmtId="3" fontId="47" fillId="9" borderId="12" xfId="0" applyNumberFormat="1" applyFont="1" applyFill="1" applyBorder="1" applyAlignment="1">
      <alignment horizontal="center" vertical="center"/>
    </xf>
    <xf numFmtId="3" fontId="25" fillId="9" borderId="12" xfId="0" applyNumberFormat="1" applyFont="1" applyFill="1" applyBorder="1" applyAlignment="1">
      <alignment horizontal="center" vertical="center"/>
    </xf>
    <xf numFmtId="3" fontId="25" fillId="0" borderId="0" xfId="0" applyNumberFormat="1" applyFont="1"/>
    <xf numFmtId="3" fontId="47" fillId="9" borderId="7" xfId="0" applyNumberFormat="1" applyFont="1" applyFill="1" applyBorder="1" applyAlignment="1">
      <alignment horizontal="center" vertical="center"/>
    </xf>
    <xf numFmtId="3" fontId="25" fillId="9" borderId="7" xfId="0" applyNumberFormat="1" applyFont="1" applyFill="1" applyBorder="1" applyAlignment="1">
      <alignment horizontal="center" vertical="center"/>
    </xf>
    <xf numFmtId="0" fontId="35" fillId="0" borderId="7" xfId="9" applyFont="1" applyFill="1" applyBorder="1" applyAlignment="1">
      <alignment horizontal="right" wrapText="1"/>
    </xf>
    <xf numFmtId="49" fontId="53" fillId="10" borderId="142" xfId="0" applyNumberFormat="1" applyFont="1" applyFill="1" applyBorder="1" applyAlignment="1" applyProtection="1">
      <alignment horizontal="center" wrapText="1"/>
      <protection locked="0"/>
    </xf>
    <xf numFmtId="0" fontId="10" fillId="0" borderId="0" xfId="0" applyFont="1" applyFill="1" applyAlignment="1">
      <alignment horizontal="right" vertical="top"/>
    </xf>
    <xf numFmtId="0" fontId="46" fillId="0" borderId="0" xfId="0" applyFont="1" applyFill="1" applyBorder="1" applyAlignment="1"/>
    <xf numFmtId="0" fontId="53" fillId="0" borderId="143" xfId="0" applyFont="1" applyFill="1" applyBorder="1" applyAlignment="1">
      <alignment horizontal="right" wrapText="1"/>
    </xf>
    <xf numFmtId="0" fontId="53" fillId="0" borderId="99" xfId="0" applyFont="1" applyFill="1" applyBorder="1" applyAlignment="1">
      <alignment horizontal="right" wrapText="1"/>
    </xf>
    <xf numFmtId="0" fontId="53" fillId="0" borderId="100" xfId="0" applyFont="1" applyFill="1" applyBorder="1" applyAlignment="1">
      <alignment horizontal="right" wrapText="1"/>
    </xf>
    <xf numFmtId="0" fontId="53" fillId="0" borderId="104" xfId="0" applyFont="1" applyBorder="1" applyAlignment="1" applyProtection="1">
      <alignment horizontal="right" wrapText="1"/>
    </xf>
    <xf numFmtId="3" fontId="57" fillId="9" borderId="144" xfId="0" applyNumberFormat="1" applyFont="1" applyFill="1" applyBorder="1" applyAlignment="1" applyProtection="1">
      <alignment horizontal="center"/>
    </xf>
    <xf numFmtId="3" fontId="57" fillId="9" borderId="145" xfId="0" applyNumberFormat="1" applyFont="1" applyFill="1" applyBorder="1" applyAlignment="1" applyProtection="1">
      <alignment horizontal="center"/>
    </xf>
    <xf numFmtId="3" fontId="57" fillId="9" borderId="139" xfId="0" applyNumberFormat="1" applyFont="1" applyFill="1" applyBorder="1" applyAlignment="1" applyProtection="1">
      <alignment horizontal="center"/>
    </xf>
    <xf numFmtId="3" fontId="57" fillId="9" borderId="38" xfId="0" applyNumberFormat="1" applyFont="1" applyFill="1" applyBorder="1" applyAlignment="1" applyProtection="1">
      <alignment horizontal="center"/>
    </xf>
    <xf numFmtId="3" fontId="57" fillId="9" borderId="140" xfId="0" applyNumberFormat="1" applyFont="1" applyFill="1" applyBorder="1" applyAlignment="1" applyProtection="1">
      <alignment horizontal="center"/>
    </xf>
    <xf numFmtId="3" fontId="57" fillId="9" borderId="18" xfId="0" applyNumberFormat="1" applyFont="1" applyFill="1" applyBorder="1" applyAlignment="1" applyProtection="1">
      <alignment horizontal="center"/>
    </xf>
    <xf numFmtId="3" fontId="57" fillId="9" borderId="146" xfId="0" applyNumberFormat="1" applyFont="1" applyFill="1" applyBorder="1" applyAlignment="1" applyProtection="1">
      <alignment horizontal="center"/>
    </xf>
    <xf numFmtId="3" fontId="57" fillId="9" borderId="147" xfId="0" applyNumberFormat="1" applyFont="1" applyFill="1" applyBorder="1" applyAlignment="1" applyProtection="1">
      <alignment horizontal="center"/>
    </xf>
    <xf numFmtId="3" fontId="57" fillId="9" borderId="36" xfId="0" applyNumberFormat="1" applyFont="1" applyFill="1" applyBorder="1" applyAlignment="1" applyProtection="1">
      <alignment horizontal="center"/>
    </xf>
    <xf numFmtId="3" fontId="57" fillId="9" borderId="65" xfId="0" applyNumberFormat="1" applyFont="1" applyFill="1" applyBorder="1" applyAlignment="1" applyProtection="1">
      <alignment horizontal="center"/>
    </xf>
    <xf numFmtId="3" fontId="57" fillId="9" borderId="148" xfId="0" applyNumberFormat="1" applyFont="1" applyFill="1" applyBorder="1" applyAlignment="1" applyProtection="1">
      <alignment horizontal="center"/>
    </xf>
    <xf numFmtId="3" fontId="57" fillId="9" borderId="149" xfId="0" applyNumberFormat="1" applyFont="1" applyFill="1" applyBorder="1" applyAlignment="1" applyProtection="1">
      <alignment horizontal="center"/>
    </xf>
    <xf numFmtId="3" fontId="57" fillId="9" borderId="150" xfId="0" applyNumberFormat="1" applyFont="1" applyFill="1" applyBorder="1" applyAlignment="1" applyProtection="1">
      <alignment horizontal="center"/>
    </xf>
    <xf numFmtId="0" fontId="57" fillId="9" borderId="39" xfId="0" applyFont="1" applyFill="1" applyBorder="1" applyAlignment="1" applyProtection="1">
      <alignment horizontal="center"/>
    </xf>
    <xf numFmtId="0" fontId="57" fillId="9" borderId="30" xfId="0" applyFont="1" applyFill="1" applyBorder="1" applyAlignment="1" applyProtection="1">
      <alignment horizontal="center"/>
    </xf>
    <xf numFmtId="0" fontId="57" fillId="9" borderId="63" xfId="0" applyFont="1" applyFill="1" applyBorder="1" applyAlignment="1" applyProtection="1">
      <alignment horizontal="center"/>
    </xf>
    <xf numFmtId="0" fontId="57" fillId="9" borderId="64" xfId="0" applyFont="1" applyFill="1" applyBorder="1" applyAlignment="1" applyProtection="1">
      <alignment horizontal="center"/>
    </xf>
    <xf numFmtId="0" fontId="57" fillId="9" borderId="151" xfId="0" applyFont="1" applyFill="1" applyBorder="1" applyAlignment="1" applyProtection="1">
      <alignment horizontal="center"/>
    </xf>
    <xf numFmtId="0" fontId="57" fillId="9" borderId="40" xfId="0" applyFont="1" applyFill="1" applyBorder="1" applyAlignment="1" applyProtection="1">
      <alignment horizontal="center"/>
    </xf>
    <xf numFmtId="0" fontId="57" fillId="9" borderId="1" xfId="0" applyFont="1" applyFill="1" applyBorder="1" applyAlignment="1" applyProtection="1">
      <alignment horizontal="center"/>
    </xf>
    <xf numFmtId="0" fontId="57" fillId="9" borderId="65" xfId="0" applyFont="1" applyFill="1" applyBorder="1" applyAlignment="1" applyProtection="1">
      <alignment horizontal="center"/>
    </xf>
    <xf numFmtId="0" fontId="57" fillId="9" borderId="66" xfId="0" applyFont="1" applyFill="1" applyBorder="1" applyAlignment="1" applyProtection="1">
      <alignment horizontal="center"/>
    </xf>
    <xf numFmtId="0" fontId="57" fillId="9" borderId="148" xfId="0" applyFont="1" applyFill="1" applyBorder="1" applyAlignment="1" applyProtection="1">
      <alignment horizontal="center"/>
    </xf>
    <xf numFmtId="0" fontId="57" fillId="9" borderId="152" xfId="0" applyFont="1" applyFill="1" applyBorder="1" applyAlignment="1" applyProtection="1">
      <alignment horizontal="center"/>
    </xf>
    <xf numFmtId="0" fontId="57" fillId="9" borderId="153" xfId="0" applyFont="1" applyFill="1" applyBorder="1" applyAlignment="1" applyProtection="1">
      <alignment horizontal="center"/>
    </xf>
    <xf numFmtId="0" fontId="57" fillId="9" borderId="67" xfId="0" applyFont="1" applyFill="1" applyBorder="1" applyAlignment="1" applyProtection="1">
      <alignment horizontal="center"/>
    </xf>
    <xf numFmtId="0" fontId="57" fillId="9" borderId="68" xfId="0" applyFont="1" applyFill="1" applyBorder="1" applyAlignment="1" applyProtection="1">
      <alignment horizontal="center"/>
    </xf>
    <xf numFmtId="0" fontId="57" fillId="9" borderId="145" xfId="0" applyFont="1" applyFill="1" applyBorder="1" applyAlignment="1" applyProtection="1">
      <alignment horizontal="center"/>
    </xf>
    <xf numFmtId="0" fontId="23" fillId="3" borderId="0" xfId="0" applyFont="1" applyFill="1" applyProtection="1"/>
    <xf numFmtId="0" fontId="56" fillId="3" borderId="0" xfId="0" applyFont="1" applyFill="1" applyBorder="1" applyProtection="1"/>
    <xf numFmtId="0" fontId="52" fillId="3" borderId="0" xfId="0" applyFont="1" applyFill="1" applyBorder="1" applyAlignment="1" applyProtection="1">
      <alignment vertical="top"/>
    </xf>
    <xf numFmtId="0" fontId="46" fillId="0" borderId="0" xfId="0" applyFont="1" applyFill="1" applyProtection="1"/>
    <xf numFmtId="0" fontId="46" fillId="0" borderId="32" xfId="0" applyFont="1" applyFill="1" applyBorder="1" applyAlignment="1" applyProtection="1">
      <alignment horizontal="center"/>
    </xf>
    <xf numFmtId="0" fontId="38" fillId="0" borderId="7" xfId="0" applyFont="1" applyFill="1" applyBorder="1" applyAlignment="1" applyProtection="1">
      <alignment horizontal="center" wrapText="1"/>
    </xf>
    <xf numFmtId="0" fontId="38" fillId="0" borderId="7" xfId="0" applyFont="1" applyFill="1" applyBorder="1" applyAlignment="1" applyProtection="1">
      <alignment horizontal="center" vertical="center" wrapText="1"/>
    </xf>
    <xf numFmtId="0" fontId="23" fillId="0" borderId="0" xfId="0" applyFont="1" applyProtection="1"/>
    <xf numFmtId="0" fontId="8" fillId="0" borderId="0" xfId="0" applyFont="1" applyProtection="1"/>
    <xf numFmtId="0" fontId="23" fillId="0" borderId="0" xfId="0" applyFont="1" applyAlignment="1" applyProtection="1">
      <alignment wrapText="1"/>
    </xf>
    <xf numFmtId="0" fontId="23" fillId="0" borderId="0" xfId="0" applyFont="1" applyAlignment="1" applyProtection="1">
      <alignment horizontal="right" vertical="top"/>
    </xf>
    <xf numFmtId="0" fontId="29" fillId="0" borderId="0" xfId="0" applyFont="1" applyAlignment="1" applyProtection="1">
      <alignment horizontal="center"/>
    </xf>
    <xf numFmtId="0" fontId="48" fillId="7" borderId="0" xfId="0" applyFont="1" applyFill="1" applyProtection="1"/>
    <xf numFmtId="0" fontId="23" fillId="7" borderId="0" xfId="0" applyFont="1" applyFill="1" applyProtection="1"/>
    <xf numFmtId="0" fontId="44" fillId="0" borderId="13" xfId="0" applyFont="1" applyBorder="1" applyAlignment="1" applyProtection="1">
      <alignment horizontal="right"/>
    </xf>
    <xf numFmtId="0" fontId="38" fillId="0" borderId="13" xfId="0" applyFont="1" applyBorder="1" applyAlignment="1" applyProtection="1">
      <alignment horizontal="center" wrapText="1"/>
    </xf>
    <xf numFmtId="0" fontId="38" fillId="0" borderId="0" xfId="0" applyFont="1" applyBorder="1" applyAlignment="1" applyProtection="1">
      <alignment horizontal="center" wrapText="1"/>
    </xf>
    <xf numFmtId="0" fontId="0" fillId="0" borderId="0" xfId="0" applyFill="1" applyBorder="1" applyAlignment="1" applyProtection="1">
      <alignment wrapText="1"/>
    </xf>
    <xf numFmtId="3" fontId="44" fillId="0" borderId="0" xfId="0" applyNumberFormat="1" applyFont="1" applyFill="1" applyBorder="1" applyAlignment="1" applyProtection="1">
      <alignment wrapText="1"/>
    </xf>
    <xf numFmtId="0" fontId="38" fillId="0" borderId="13" xfId="0" applyFont="1" applyFill="1" applyBorder="1" applyAlignment="1" applyProtection="1">
      <alignment horizontal="center" wrapText="1"/>
    </xf>
    <xf numFmtId="170" fontId="28" fillId="0" borderId="0" xfId="0" applyNumberFormat="1" applyFont="1" applyFill="1" applyBorder="1" applyAlignment="1" applyProtection="1">
      <alignment horizontal="center"/>
    </xf>
    <xf numFmtId="170" fontId="21" fillId="0" borderId="0" xfId="0" applyNumberFormat="1" applyFont="1" applyFill="1" applyBorder="1" applyAlignment="1" applyProtection="1">
      <alignment horizontal="center"/>
    </xf>
    <xf numFmtId="172" fontId="28" fillId="0" borderId="0" xfId="0" applyNumberFormat="1" applyFont="1" applyFill="1" applyBorder="1" applyAlignment="1" applyProtection="1">
      <alignment horizontal="center" wrapText="1"/>
    </xf>
    <xf numFmtId="172" fontId="21" fillId="0" borderId="0" xfId="0" applyNumberFormat="1" applyFont="1" applyFill="1" applyBorder="1" applyAlignment="1" applyProtection="1">
      <alignment horizontal="center" wrapText="1"/>
    </xf>
    <xf numFmtId="0" fontId="38" fillId="0" borderId="0" xfId="0" applyFont="1" applyFill="1" applyAlignment="1" applyProtection="1">
      <alignment horizontal="center" wrapText="1"/>
    </xf>
    <xf numFmtId="0" fontId="48" fillId="0" borderId="0" xfId="0" applyFont="1" applyFill="1" applyProtection="1"/>
    <xf numFmtId="0" fontId="23" fillId="0" borderId="0" xfId="0" applyFont="1" applyFill="1" applyProtection="1"/>
    <xf numFmtId="0" fontId="23" fillId="0" borderId="0" xfId="0" applyFont="1" applyFill="1" applyAlignment="1" applyProtection="1"/>
    <xf numFmtId="0" fontId="38" fillId="0" borderId="0" xfId="0" applyFont="1" applyFill="1" applyBorder="1" applyAlignment="1" applyProtection="1">
      <alignment horizontal="center" wrapText="1"/>
    </xf>
    <xf numFmtId="0" fontId="47" fillId="0" borderId="0" xfId="10" applyFont="1" applyFill="1" applyAlignment="1" applyProtection="1">
      <alignment horizontal="right" vertical="top"/>
    </xf>
    <xf numFmtId="0" fontId="83" fillId="0" borderId="0" xfId="10" applyAlignment="1" applyProtection="1"/>
    <xf numFmtId="0" fontId="83" fillId="0" borderId="0" xfId="10" applyAlignment="1" applyProtection="1">
      <alignment horizontal="left"/>
    </xf>
    <xf numFmtId="11" fontId="0" fillId="0" borderId="0" xfId="0" applyNumberFormat="1" applyFill="1" applyProtection="1"/>
    <xf numFmtId="0" fontId="0" fillId="0" borderId="0" xfId="0" applyFill="1" applyProtection="1"/>
    <xf numFmtId="0" fontId="25" fillId="0" borderId="0" xfId="0" applyFont="1" applyFill="1" applyAlignment="1" applyProtection="1"/>
    <xf numFmtId="3" fontId="23" fillId="0" borderId="0" xfId="0" applyNumberFormat="1" applyFont="1" applyFill="1" applyProtection="1"/>
    <xf numFmtId="11" fontId="23" fillId="0" borderId="0" xfId="0" applyNumberFormat="1" applyFont="1" applyFill="1" applyProtection="1"/>
    <xf numFmtId="0" fontId="25" fillId="0" borderId="0" xfId="0" applyFont="1" applyFill="1" applyAlignment="1" applyProtection="1">
      <alignment vertical="top"/>
    </xf>
    <xf numFmtId="0" fontId="23" fillId="0" borderId="0" xfId="0" applyFont="1" applyFill="1" applyAlignment="1" applyProtection="1">
      <alignment vertical="top"/>
    </xf>
    <xf numFmtId="3" fontId="23" fillId="0" borderId="0" xfId="0" applyNumberFormat="1" applyFont="1" applyFill="1" applyAlignment="1" applyProtection="1">
      <alignment vertical="top"/>
    </xf>
    <xf numFmtId="11" fontId="23" fillId="0" borderId="0" xfId="0" applyNumberFormat="1" applyFont="1" applyFill="1" applyAlignment="1" applyProtection="1">
      <alignment vertical="top"/>
    </xf>
    <xf numFmtId="0" fontId="25" fillId="0" borderId="0" xfId="0" applyNumberFormat="1" applyFont="1" applyFill="1" applyAlignment="1" applyProtection="1">
      <alignment vertical="top"/>
    </xf>
    <xf numFmtId="0" fontId="40" fillId="0" borderId="0" xfId="0" applyFont="1" applyBorder="1" applyAlignment="1" applyProtection="1">
      <alignment horizontal="center" vertical="top" wrapText="1"/>
    </xf>
    <xf numFmtId="0" fontId="10" fillId="0" borderId="32" xfId="0" applyNumberFormat="1" applyFont="1" applyBorder="1" applyAlignment="1" applyProtection="1">
      <alignment horizontal="left" vertical="top" wrapText="1"/>
    </xf>
    <xf numFmtId="0" fontId="10" fillId="9" borderId="69" xfId="0" applyFont="1" applyFill="1" applyBorder="1" applyAlignment="1" applyProtection="1">
      <alignment horizontal="center" vertical="top" wrapText="1"/>
    </xf>
    <xf numFmtId="0" fontId="10" fillId="9" borderId="7" xfId="0" applyFont="1" applyFill="1" applyBorder="1" applyAlignment="1" applyProtection="1">
      <alignment horizontal="center" vertical="top" wrapText="1"/>
    </xf>
    <xf numFmtId="0" fontId="10" fillId="9" borderId="11" xfId="0" applyFont="1" applyFill="1" applyBorder="1" applyAlignment="1" applyProtection="1">
      <alignment horizontal="center" vertical="top" wrapText="1"/>
    </xf>
    <xf numFmtId="11" fontId="10" fillId="9" borderId="7" xfId="0" applyNumberFormat="1" applyFont="1" applyFill="1" applyBorder="1" applyAlignment="1" applyProtection="1">
      <alignment horizontal="center" vertical="top" wrapText="1"/>
    </xf>
    <xf numFmtId="11" fontId="9" fillId="0" borderId="0" xfId="0" applyNumberFormat="1" applyFont="1" applyFill="1" applyBorder="1" applyAlignment="1" applyProtection="1">
      <alignment horizontal="center" vertical="top" wrapText="1"/>
    </xf>
    <xf numFmtId="3" fontId="23" fillId="9" borderId="8" xfId="0" applyNumberFormat="1" applyFont="1" applyFill="1" applyBorder="1" applyAlignment="1" applyProtection="1">
      <alignment horizontal="center"/>
    </xf>
    <xf numFmtId="4" fontId="23" fillId="0" borderId="0" xfId="0" applyNumberFormat="1" applyFont="1" applyBorder="1" applyAlignment="1" applyProtection="1">
      <alignment horizontal="center"/>
    </xf>
    <xf numFmtId="0" fontId="29" fillId="0" borderId="0" xfId="0" applyFont="1" applyFill="1" applyAlignment="1" applyProtection="1"/>
    <xf numFmtId="0" fontId="25" fillId="0" borderId="0" xfId="0" applyNumberFormat="1" applyFont="1" applyFill="1" applyAlignment="1" applyProtection="1">
      <alignment vertical="top" wrapText="1"/>
    </xf>
    <xf numFmtId="0" fontId="10" fillId="0" borderId="0" xfId="0" applyFont="1" applyFill="1" applyBorder="1" applyAlignment="1" applyProtection="1">
      <alignment vertical="top" wrapText="1"/>
    </xf>
    <xf numFmtId="0" fontId="9" fillId="5" borderId="0" xfId="0" applyFont="1" applyFill="1" applyBorder="1" applyAlignment="1" applyProtection="1">
      <alignment horizontal="center" vertical="top" wrapText="1"/>
    </xf>
    <xf numFmtId="0" fontId="10" fillId="0" borderId="7" xfId="0" applyNumberFormat="1" applyFont="1" applyBorder="1" applyAlignment="1" applyProtection="1">
      <alignment horizontal="left" wrapText="1"/>
    </xf>
    <xf numFmtId="0" fontId="10" fillId="0" borderId="7" xfId="0" applyNumberFormat="1" applyFont="1" applyBorder="1" applyAlignment="1" applyProtection="1">
      <alignment horizontal="center" wrapText="1"/>
    </xf>
    <xf numFmtId="0" fontId="45" fillId="0" borderId="25" xfId="0" applyFont="1" applyBorder="1" applyAlignment="1" applyProtection="1">
      <alignment horizontal="center" wrapText="1"/>
    </xf>
    <xf numFmtId="0" fontId="45" fillId="0" borderId="26" xfId="0" applyFont="1" applyBorder="1" applyAlignment="1" applyProtection="1">
      <alignment horizontal="center" wrapText="1"/>
    </xf>
    <xf numFmtId="0" fontId="45" fillId="0" borderId="29" xfId="0" applyFont="1" applyBorder="1" applyAlignment="1" applyProtection="1">
      <alignment horizontal="center" wrapText="1"/>
    </xf>
    <xf numFmtId="0" fontId="45" fillId="0" borderId="17" xfId="0" applyFont="1" applyBorder="1" applyAlignment="1" applyProtection="1">
      <alignment horizontal="center" wrapText="1"/>
    </xf>
    <xf numFmtId="0" fontId="45" fillId="0" borderId="27" xfId="0" applyFont="1" applyBorder="1" applyAlignment="1" applyProtection="1">
      <alignment horizontal="center" wrapText="1"/>
    </xf>
    <xf numFmtId="0" fontId="45" fillId="0" borderId="28" xfId="0" applyFont="1" applyBorder="1" applyAlignment="1" applyProtection="1">
      <alignment horizontal="center" wrapText="1"/>
    </xf>
    <xf numFmtId="0" fontId="45" fillId="0" borderId="7" xfId="0" applyFont="1" applyBorder="1" applyAlignment="1" applyProtection="1">
      <alignment horizontal="center" wrapText="1"/>
    </xf>
    <xf numFmtId="0" fontId="10" fillId="0" borderId="20" xfId="0" applyFont="1" applyBorder="1" applyAlignment="1" applyProtection="1">
      <alignment horizontal="center" vertical="top" wrapText="1"/>
    </xf>
    <xf numFmtId="0" fontId="10" fillId="0" borderId="0" xfId="0" applyFont="1" applyBorder="1" applyAlignment="1" applyProtection="1">
      <alignment horizontal="center" vertical="top" wrapText="1"/>
    </xf>
    <xf numFmtId="3" fontId="35" fillId="0" borderId="0" xfId="0" applyNumberFormat="1" applyFont="1" applyFill="1" applyBorder="1" applyAlignment="1" applyProtection="1">
      <alignment horizontal="center" vertical="top" wrapText="1"/>
    </xf>
    <xf numFmtId="3" fontId="23" fillId="9" borderId="14" xfId="0" applyNumberFormat="1" applyFont="1" applyFill="1" applyBorder="1" applyAlignment="1" applyProtection="1">
      <alignment horizontal="center"/>
    </xf>
    <xf numFmtId="3" fontId="23" fillId="9" borderId="76" xfId="0" applyNumberFormat="1" applyFont="1" applyFill="1" applyBorder="1" applyAlignment="1" applyProtection="1">
      <alignment horizontal="center"/>
    </xf>
    <xf numFmtId="3" fontId="23" fillId="9" borderId="12" xfId="0" applyNumberFormat="1" applyFont="1" applyFill="1" applyBorder="1" applyAlignment="1" applyProtection="1">
      <alignment horizontal="center"/>
    </xf>
    <xf numFmtId="3" fontId="23" fillId="9" borderId="17" xfId="0" applyNumberFormat="1" applyFont="1" applyFill="1" applyBorder="1" applyAlignment="1" applyProtection="1">
      <alignment horizontal="center"/>
    </xf>
    <xf numFmtId="3" fontId="23" fillId="9" borderId="7" xfId="0" applyNumberFormat="1" applyFont="1" applyFill="1" applyBorder="1" applyAlignment="1" applyProtection="1">
      <alignment horizontal="center"/>
    </xf>
    <xf numFmtId="0" fontId="23" fillId="9" borderId="20" xfId="0" applyFont="1" applyFill="1" applyBorder="1" applyProtection="1"/>
    <xf numFmtId="0" fontId="23" fillId="9" borderId="0" xfId="0" applyFont="1" applyFill="1" applyBorder="1" applyProtection="1"/>
    <xf numFmtId="3" fontId="9" fillId="9" borderId="0" xfId="0" applyNumberFormat="1" applyFont="1" applyFill="1" applyBorder="1" applyAlignment="1" applyProtection="1">
      <alignment horizontal="center" vertical="top" wrapText="1"/>
    </xf>
    <xf numFmtId="11" fontId="9" fillId="9" borderId="0" xfId="0" applyNumberFormat="1" applyFont="1" applyFill="1" applyBorder="1" applyAlignment="1" applyProtection="1">
      <alignment horizontal="center" vertical="top" wrapText="1"/>
    </xf>
    <xf numFmtId="166" fontId="23" fillId="9" borderId="0" xfId="0" applyNumberFormat="1" applyFont="1" applyFill="1" applyBorder="1" applyProtection="1"/>
    <xf numFmtId="3" fontId="23" fillId="9" borderId="0" xfId="0" applyNumberFormat="1" applyFont="1" applyFill="1" applyBorder="1" applyProtection="1"/>
    <xf numFmtId="0" fontId="10" fillId="0" borderId="19" xfId="0" quotePrefix="1" applyNumberFormat="1" applyFont="1" applyFill="1" applyBorder="1" applyAlignment="1" applyProtection="1">
      <alignment wrapText="1"/>
    </xf>
    <xf numFmtId="0" fontId="10" fillId="0" borderId="19" xfId="0" quotePrefix="1" applyNumberFormat="1" applyFont="1" applyFill="1" applyBorder="1" applyProtection="1"/>
    <xf numFmtId="0" fontId="10" fillId="0" borderId="19" xfId="0" applyFont="1" applyFill="1" applyBorder="1" applyProtection="1"/>
    <xf numFmtId="0" fontId="10" fillId="0" borderId="19" xfId="0" applyFont="1" applyFill="1" applyBorder="1" applyAlignment="1" applyProtection="1">
      <alignment horizontal="right"/>
    </xf>
    <xf numFmtId="0" fontId="10" fillId="0" borderId="0" xfId="0" applyFont="1" applyFill="1" applyBorder="1" applyProtection="1"/>
    <xf numFmtId="3" fontId="23" fillId="0" borderId="0" xfId="0" applyNumberFormat="1" applyFont="1" applyFill="1" applyBorder="1" applyProtection="1"/>
    <xf numFmtId="166" fontId="10" fillId="0" borderId="0" xfId="0" applyNumberFormat="1" applyFont="1" applyFill="1" applyBorder="1" applyProtection="1"/>
    <xf numFmtId="0" fontId="25" fillId="0" borderId="0" xfId="0" applyNumberFormat="1" applyFont="1" applyFill="1" applyBorder="1" applyAlignment="1" applyProtection="1"/>
    <xf numFmtId="0" fontId="10" fillId="0" borderId="0" xfId="0" quotePrefix="1" applyNumberFormat="1" applyFont="1" applyFill="1" applyBorder="1" applyProtection="1"/>
    <xf numFmtId="0" fontId="10" fillId="0" borderId="0" xfId="0" applyFont="1" applyFill="1" applyBorder="1" applyAlignment="1" applyProtection="1">
      <alignment horizontal="right"/>
    </xf>
    <xf numFmtId="3" fontId="10" fillId="0" borderId="0" xfId="0" applyNumberFormat="1" applyFont="1" applyFill="1" applyBorder="1" applyProtection="1"/>
    <xf numFmtId="0" fontId="29" fillId="0" borderId="0" xfId="0" applyNumberFormat="1" applyFont="1" applyFill="1" applyBorder="1" applyAlignment="1" applyProtection="1"/>
    <xf numFmtId="0" fontId="10" fillId="0" borderId="22" xfId="0" applyNumberFormat="1" applyFont="1" applyFill="1" applyBorder="1" applyAlignment="1" applyProtection="1"/>
    <xf numFmtId="0" fontId="0" fillId="0" borderId="23" xfId="0" applyBorder="1" applyAlignment="1" applyProtection="1"/>
    <xf numFmtId="0" fontId="0" fillId="0" borderId="57" xfId="0" applyBorder="1" applyAlignment="1" applyProtection="1"/>
    <xf numFmtId="0" fontId="0" fillId="0" borderId="0" xfId="0" applyBorder="1" applyAlignment="1" applyProtection="1"/>
    <xf numFmtId="0" fontId="23" fillId="0" borderId="0" xfId="0" applyFont="1" applyFill="1" applyBorder="1" applyProtection="1"/>
    <xf numFmtId="0" fontId="0" fillId="0" borderId="13" xfId="0" applyBorder="1" applyAlignment="1" applyProtection="1">
      <alignment horizontal="center" wrapText="1"/>
    </xf>
    <xf numFmtId="0" fontId="38" fillId="0" borderId="13" xfId="0" applyFont="1" applyFill="1" applyBorder="1" applyAlignment="1" applyProtection="1">
      <alignment horizontal="right" wrapText="1"/>
    </xf>
    <xf numFmtId="0" fontId="38" fillId="0" borderId="0" xfId="0" applyFont="1" applyFill="1" applyBorder="1" applyProtection="1"/>
    <xf numFmtId="3" fontId="38" fillId="0" borderId="46" xfId="0" applyNumberFormat="1" applyFont="1" applyFill="1" applyBorder="1" applyAlignment="1" applyProtection="1">
      <alignment horizontal="center"/>
    </xf>
    <xf numFmtId="3" fontId="38" fillId="0" borderId="47" xfId="0" applyNumberFormat="1" applyFont="1" applyFill="1" applyBorder="1" applyAlignment="1" applyProtection="1">
      <alignment horizontal="center"/>
    </xf>
    <xf numFmtId="3" fontId="38" fillId="0" borderId="59" xfId="0" applyNumberFormat="1" applyFont="1" applyFill="1" applyBorder="1" applyAlignment="1" applyProtection="1">
      <alignment horizontal="center"/>
    </xf>
    <xf numFmtId="0" fontId="38" fillId="0" borderId="56" xfId="0" applyFont="1" applyBorder="1" applyAlignment="1" applyProtection="1">
      <alignment horizontal="center" wrapText="1"/>
    </xf>
    <xf numFmtId="0" fontId="38" fillId="0" borderId="54" xfId="0" applyFont="1" applyBorder="1" applyAlignment="1" applyProtection="1">
      <alignment horizontal="center" wrapText="1"/>
    </xf>
    <xf numFmtId="0" fontId="38" fillId="0" borderId="55" xfId="0" applyFont="1" applyBorder="1" applyAlignment="1" applyProtection="1">
      <alignment horizontal="center" wrapText="1"/>
    </xf>
    <xf numFmtId="0" fontId="38" fillId="0" borderId="48" xfId="0" applyFont="1" applyBorder="1" applyAlignment="1" applyProtection="1">
      <alignment horizontal="center" wrapText="1"/>
    </xf>
    <xf numFmtId="0" fontId="38" fillId="0" borderId="49" xfId="0" applyFont="1" applyBorder="1" applyAlignment="1" applyProtection="1">
      <alignment horizontal="center" wrapText="1"/>
    </xf>
    <xf numFmtId="0" fontId="10" fillId="0" borderId="7" xfId="0" applyFont="1" applyFill="1" applyBorder="1" applyAlignment="1" applyProtection="1">
      <alignment horizontal="right"/>
    </xf>
    <xf numFmtId="0" fontId="10" fillId="0" borderId="17" xfId="0" applyFont="1" applyFill="1" applyBorder="1" applyAlignment="1" applyProtection="1">
      <alignment horizontal="right"/>
    </xf>
    <xf numFmtId="3" fontId="8" fillId="9" borderId="70" xfId="0" applyNumberFormat="1" applyFont="1" applyFill="1" applyBorder="1" applyAlignment="1" applyProtection="1">
      <alignment horizontal="center"/>
    </xf>
    <xf numFmtId="3" fontId="8" fillId="9" borderId="21" xfId="0" applyNumberFormat="1" applyFont="1" applyFill="1" applyBorder="1" applyAlignment="1" applyProtection="1">
      <alignment horizontal="center"/>
    </xf>
    <xf numFmtId="3" fontId="8" fillId="9" borderId="71" xfId="0" applyNumberFormat="1" applyFont="1" applyFill="1" applyBorder="1" applyAlignment="1" applyProtection="1">
      <alignment horizontal="center"/>
    </xf>
    <xf numFmtId="3" fontId="23" fillId="9" borderId="79" xfId="0" applyNumberFormat="1" applyFont="1" applyFill="1" applyBorder="1" applyAlignment="1" applyProtection="1">
      <alignment horizontal="center"/>
    </xf>
    <xf numFmtId="3" fontId="23" fillId="9" borderId="81" xfId="0" applyNumberFormat="1" applyFont="1" applyFill="1" applyBorder="1" applyAlignment="1" applyProtection="1">
      <alignment horizontal="center"/>
    </xf>
    <xf numFmtId="3" fontId="23" fillId="9" borderId="82" xfId="0" applyNumberFormat="1" applyFont="1" applyFill="1" applyBorder="1" applyAlignment="1" applyProtection="1">
      <alignment horizontal="center"/>
    </xf>
    <xf numFmtId="0" fontId="10" fillId="9" borderId="0" xfId="0" applyFont="1" applyFill="1" applyBorder="1" applyProtection="1"/>
    <xf numFmtId="0" fontId="10" fillId="0" borderId="19" xfId="9" applyFont="1" applyFill="1" applyBorder="1" applyAlignment="1" applyProtection="1">
      <alignment horizontal="right"/>
    </xf>
    <xf numFmtId="3" fontId="27" fillId="9" borderId="72" xfId="9" applyNumberFormat="1" applyFont="1" applyFill="1" applyBorder="1" applyAlignment="1" applyProtection="1">
      <alignment horizontal="center"/>
    </xf>
    <xf numFmtId="3" fontId="27" fillId="9" borderId="24" xfId="9" applyNumberFormat="1" applyFont="1" applyFill="1" applyBorder="1" applyAlignment="1" applyProtection="1">
      <alignment horizontal="center"/>
    </xf>
    <xf numFmtId="3" fontId="27" fillId="9" borderId="73" xfId="9" applyNumberFormat="1" applyFont="1" applyFill="1" applyBorder="1" applyAlignment="1" applyProtection="1">
      <alignment horizontal="center"/>
    </xf>
    <xf numFmtId="3" fontId="28" fillId="9" borderId="83" xfId="9" applyNumberFormat="1" applyFont="1" applyFill="1" applyBorder="1" applyAlignment="1" applyProtection="1">
      <alignment horizontal="center"/>
    </xf>
    <xf numFmtId="3" fontId="27" fillId="9" borderId="83" xfId="9" applyNumberFormat="1" applyFont="1" applyFill="1" applyBorder="1" applyAlignment="1" applyProtection="1">
      <alignment horizontal="center"/>
    </xf>
    <xf numFmtId="3" fontId="27" fillId="9" borderId="14" xfId="9" applyNumberFormat="1" applyFont="1" applyFill="1" applyBorder="1" applyAlignment="1" applyProtection="1">
      <alignment horizontal="center"/>
    </xf>
    <xf numFmtId="3" fontId="10" fillId="9" borderId="0" xfId="0" applyNumberFormat="1" applyFont="1" applyFill="1" applyBorder="1" applyProtection="1"/>
    <xf numFmtId="0" fontId="10" fillId="0" borderId="24" xfId="9" applyFont="1" applyFill="1" applyBorder="1" applyAlignment="1" applyProtection="1">
      <alignment horizontal="right"/>
    </xf>
    <xf numFmtId="0" fontId="10" fillId="0" borderId="8" xfId="0" applyFont="1" applyFill="1" applyBorder="1" applyAlignment="1" applyProtection="1">
      <alignment horizontal="right"/>
    </xf>
    <xf numFmtId="3" fontId="23" fillId="9" borderId="83" xfId="0" applyNumberFormat="1" applyFont="1" applyFill="1" applyBorder="1" applyAlignment="1" applyProtection="1">
      <alignment horizontal="center"/>
    </xf>
    <xf numFmtId="3" fontId="8" fillId="9" borderId="83" xfId="0" applyNumberFormat="1" applyFont="1" applyFill="1" applyBorder="1" applyAlignment="1" applyProtection="1">
      <alignment horizontal="center"/>
    </xf>
    <xf numFmtId="3" fontId="8" fillId="9" borderId="14" xfId="0" applyNumberFormat="1" applyFont="1" applyFill="1" applyBorder="1" applyAlignment="1" applyProtection="1">
      <alignment horizontal="center"/>
    </xf>
    <xf numFmtId="166" fontId="10" fillId="9" borderId="0" xfId="0" applyNumberFormat="1" applyFont="1" applyFill="1" applyBorder="1" applyProtection="1"/>
    <xf numFmtId="0" fontId="10" fillId="0" borderId="24" xfId="9" applyFont="1" applyBorder="1" applyAlignment="1" applyProtection="1">
      <alignment horizontal="right"/>
    </xf>
    <xf numFmtId="3" fontId="27" fillId="0" borderId="9" xfId="9" applyNumberFormat="1" applyFont="1" applyFill="1" applyBorder="1" applyAlignment="1" applyProtection="1">
      <alignment horizontal="center"/>
    </xf>
    <xf numFmtId="0" fontId="27" fillId="0" borderId="60" xfId="9" applyFont="1" applyFill="1" applyBorder="1" applyAlignment="1" applyProtection="1">
      <alignment horizontal="center"/>
    </xf>
    <xf numFmtId="0" fontId="10" fillId="0" borderId="19" xfId="9" applyFont="1" applyBorder="1" applyAlignment="1" applyProtection="1">
      <alignment horizontal="right"/>
    </xf>
    <xf numFmtId="3" fontId="27" fillId="0" borderId="19" xfId="9" applyNumberFormat="1" applyFont="1" applyBorder="1" applyAlignment="1" applyProtection="1">
      <alignment horizontal="center"/>
    </xf>
    <xf numFmtId="3" fontId="27" fillId="0" borderId="0" xfId="9" applyNumberFormat="1" applyFont="1" applyBorder="1" applyAlignment="1" applyProtection="1">
      <alignment horizontal="center"/>
    </xf>
    <xf numFmtId="0" fontId="27" fillId="0" borderId="0" xfId="9" applyFont="1" applyBorder="1" applyAlignment="1" applyProtection="1">
      <alignment horizontal="center"/>
    </xf>
    <xf numFmtId="0" fontId="10" fillId="0" borderId="0" xfId="9" applyFont="1" applyBorder="1" applyAlignment="1" applyProtection="1">
      <alignment horizontal="right"/>
    </xf>
    <xf numFmtId="3" fontId="27" fillId="0" borderId="58" xfId="9" applyNumberFormat="1" applyFont="1" applyBorder="1" applyAlignment="1" applyProtection="1">
      <alignment horizontal="center"/>
    </xf>
    <xf numFmtId="0" fontId="27" fillId="0" borderId="58" xfId="9" applyFont="1" applyBorder="1" applyAlignment="1" applyProtection="1">
      <alignment horizontal="center"/>
    </xf>
    <xf numFmtId="0" fontId="10" fillId="0" borderId="17" xfId="0" applyFont="1" applyBorder="1" applyAlignment="1" applyProtection="1">
      <alignment horizontal="right"/>
    </xf>
    <xf numFmtId="0" fontId="38" fillId="0" borderId="51" xfId="0" applyFont="1" applyBorder="1" applyAlignment="1" applyProtection="1">
      <alignment horizontal="center" wrapText="1"/>
    </xf>
    <xf numFmtId="0" fontId="38" fillId="0" borderId="52" xfId="0" applyFont="1" applyBorder="1" applyAlignment="1" applyProtection="1">
      <alignment horizontal="center" wrapText="1"/>
    </xf>
    <xf numFmtId="0" fontId="38" fillId="0" borderId="53" xfId="0" applyFont="1" applyBorder="1" applyAlignment="1" applyProtection="1">
      <alignment horizontal="center" wrapText="1"/>
    </xf>
    <xf numFmtId="0" fontId="38" fillId="0" borderId="29" xfId="0" applyFont="1" applyBorder="1" applyAlignment="1" applyProtection="1">
      <alignment horizontal="center" wrapText="1"/>
    </xf>
    <xf numFmtId="3" fontId="23" fillId="9" borderId="84" xfId="0" applyNumberFormat="1" applyFont="1" applyFill="1" applyBorder="1" applyAlignment="1" applyProtection="1">
      <alignment horizontal="center"/>
    </xf>
    <xf numFmtId="3" fontId="23" fillId="9" borderId="85" xfId="0" applyNumberFormat="1" applyFont="1" applyFill="1" applyBorder="1" applyAlignment="1" applyProtection="1">
      <alignment horizontal="center"/>
    </xf>
    <xf numFmtId="3" fontId="27" fillId="9" borderId="86" xfId="9" applyNumberFormat="1" applyFont="1" applyFill="1" applyBorder="1" applyAlignment="1" applyProtection="1">
      <alignment horizontal="center"/>
    </xf>
    <xf numFmtId="3" fontId="27" fillId="9" borderId="87" xfId="9" applyNumberFormat="1" applyFont="1" applyFill="1" applyBorder="1" applyAlignment="1" applyProtection="1">
      <alignment horizontal="center"/>
    </xf>
    <xf numFmtId="3" fontId="8" fillId="9" borderId="86" xfId="0" applyNumberFormat="1" applyFont="1" applyFill="1" applyBorder="1" applyAlignment="1" applyProtection="1">
      <alignment horizontal="center"/>
    </xf>
    <xf numFmtId="3" fontId="8" fillId="9" borderId="87" xfId="0" applyNumberFormat="1" applyFont="1" applyFill="1" applyBorder="1" applyAlignment="1" applyProtection="1">
      <alignment horizontal="center"/>
    </xf>
    <xf numFmtId="0" fontId="23" fillId="0" borderId="9" xfId="0" applyFont="1" applyFill="1" applyBorder="1" applyProtection="1"/>
    <xf numFmtId="0" fontId="10" fillId="0" borderId="60" xfId="0" applyFont="1" applyFill="1" applyBorder="1" applyProtection="1"/>
    <xf numFmtId="0" fontId="38" fillId="0" borderId="45" xfId="0" applyFont="1" applyFill="1" applyBorder="1" applyAlignment="1" applyProtection="1">
      <alignment horizontal="right" wrapText="1"/>
    </xf>
    <xf numFmtId="0" fontId="38" fillId="0" borderId="50" xfId="0" applyFont="1" applyBorder="1" applyAlignment="1" applyProtection="1">
      <alignment horizontal="center" wrapText="1"/>
    </xf>
    <xf numFmtId="3" fontId="23" fillId="9" borderId="88" xfId="0" applyNumberFormat="1" applyFont="1" applyFill="1" applyBorder="1" applyAlignment="1" applyProtection="1">
      <alignment horizontal="center"/>
    </xf>
    <xf numFmtId="3" fontId="27" fillId="9" borderId="12" xfId="9" applyNumberFormat="1" applyFont="1" applyFill="1" applyBorder="1" applyAlignment="1" applyProtection="1">
      <alignment horizontal="center"/>
    </xf>
    <xf numFmtId="0" fontId="10" fillId="0" borderId="10" xfId="9" applyFont="1" applyBorder="1" applyAlignment="1" applyProtection="1">
      <alignment horizontal="right"/>
    </xf>
    <xf numFmtId="3" fontId="8" fillId="9" borderId="12" xfId="0" applyNumberFormat="1" applyFont="1" applyFill="1" applyBorder="1" applyAlignment="1" applyProtection="1">
      <alignment horizontal="center"/>
    </xf>
    <xf numFmtId="0" fontId="35" fillId="0" borderId="7" xfId="9" applyFont="1" applyBorder="1" applyAlignment="1" applyProtection="1">
      <alignment horizontal="right" wrapText="1"/>
    </xf>
    <xf numFmtId="0" fontId="10" fillId="0" borderId="20" xfId="9" applyFont="1" applyBorder="1" applyProtection="1"/>
    <xf numFmtId="0" fontId="10" fillId="0" borderId="13" xfId="9" applyFont="1" applyFill="1" applyBorder="1" applyProtection="1"/>
    <xf numFmtId="0" fontId="10" fillId="0" borderId="13" xfId="9" applyFont="1" applyFill="1" applyBorder="1" applyAlignment="1" applyProtection="1">
      <alignment wrapText="1"/>
    </xf>
    <xf numFmtId="0" fontId="10" fillId="0" borderId="13" xfId="9" applyFont="1" applyFill="1" applyBorder="1" applyAlignment="1" applyProtection="1">
      <alignment horizontal="right"/>
    </xf>
    <xf numFmtId="3" fontId="27" fillId="0" borderId="13" xfId="9" applyNumberFormat="1" applyFont="1" applyBorder="1" applyAlignment="1" applyProtection="1">
      <alignment horizontal="center"/>
    </xf>
    <xf numFmtId="0" fontId="34" fillId="0" borderId="0" xfId="9" applyFont="1" applyBorder="1" applyAlignment="1" applyProtection="1">
      <alignment horizontal="center"/>
    </xf>
    <xf numFmtId="0" fontId="23" fillId="0" borderId="7" xfId="9" applyFont="1" applyBorder="1" applyAlignment="1" applyProtection="1">
      <alignment horizontal="right" vertical="top" wrapText="1"/>
    </xf>
    <xf numFmtId="0" fontId="0" fillId="0" borderId="0" xfId="0" applyBorder="1" applyAlignment="1" applyProtection="1">
      <alignment vertical="top" wrapText="1"/>
    </xf>
    <xf numFmtId="0" fontId="23" fillId="0" borderId="7" xfId="9" quotePrefix="1" applyFont="1" applyBorder="1" applyAlignment="1" applyProtection="1">
      <alignment horizontal="right" vertical="top" wrapText="1"/>
    </xf>
    <xf numFmtId="0" fontId="23" fillId="0" borderId="0" xfId="9" quotePrefix="1" applyFont="1" applyBorder="1" applyAlignment="1" applyProtection="1">
      <alignment horizontal="right" vertical="top" wrapText="1"/>
    </xf>
    <xf numFmtId="0" fontId="23" fillId="0" borderId="0" xfId="9" applyFont="1" applyBorder="1" applyAlignment="1" applyProtection="1">
      <alignment vertical="top" wrapText="1"/>
    </xf>
    <xf numFmtId="0" fontId="38" fillId="0" borderId="8" xfId="0" applyFont="1" applyBorder="1" applyAlignment="1" applyProtection="1">
      <alignment horizontal="center" wrapText="1"/>
    </xf>
    <xf numFmtId="0" fontId="38" fillId="0" borderId="17" xfId="0" applyFont="1" applyBorder="1" applyAlignment="1" applyProtection="1">
      <alignment horizontal="center" wrapText="1"/>
    </xf>
    <xf numFmtId="0" fontId="38" fillId="0" borderId="28" xfId="0" applyFont="1" applyBorder="1" applyAlignment="1" applyProtection="1">
      <alignment horizontal="center" wrapText="1"/>
    </xf>
    <xf numFmtId="3" fontId="57" fillId="9" borderId="154" xfId="0" applyNumberFormat="1" applyFont="1" applyFill="1" applyBorder="1" applyAlignment="1" applyProtection="1">
      <alignment horizontal="center"/>
    </xf>
    <xf numFmtId="0" fontId="38" fillId="0" borderId="74" xfId="0" applyFont="1" applyBorder="1" applyAlignment="1" applyProtection="1">
      <alignment horizontal="center" wrapText="1"/>
    </xf>
    <xf numFmtId="0" fontId="38" fillId="0" borderId="155" xfId="0" applyFont="1" applyBorder="1" applyAlignment="1" applyProtection="1">
      <alignment horizontal="center" wrapText="1"/>
    </xf>
    <xf numFmtId="0" fontId="38" fillId="0" borderId="156" xfId="0" applyFont="1" applyBorder="1" applyAlignment="1" applyProtection="1">
      <alignment horizontal="center" wrapText="1"/>
    </xf>
    <xf numFmtId="0" fontId="10" fillId="0" borderId="7" xfId="9" applyFont="1" applyBorder="1" applyAlignment="1" applyProtection="1">
      <alignment horizontal="right"/>
    </xf>
    <xf numFmtId="0" fontId="10" fillId="0" borderId="0" xfId="9" applyFont="1" applyFill="1" applyBorder="1" applyAlignment="1" applyProtection="1">
      <alignment horizontal="right"/>
    </xf>
    <xf numFmtId="3" fontId="27" fillId="0" borderId="0" xfId="9" applyNumberFormat="1" applyFont="1" applyFill="1" applyBorder="1" applyAlignment="1" applyProtection="1">
      <alignment horizontal="center"/>
    </xf>
    <xf numFmtId="0" fontId="27" fillId="0" borderId="0" xfId="9" applyFont="1" applyFill="1" applyBorder="1" applyAlignment="1" applyProtection="1">
      <alignment horizontal="center"/>
    </xf>
    <xf numFmtId="0" fontId="23" fillId="0" borderId="0" xfId="0" applyFont="1" applyFill="1" applyBorder="1" applyAlignment="1" applyProtection="1">
      <alignment horizontal="left" wrapText="1"/>
    </xf>
    <xf numFmtId="0" fontId="58" fillId="0" borderId="0" xfId="0" applyFont="1" applyAlignment="1" applyProtection="1">
      <alignment horizontal="left" wrapText="1"/>
    </xf>
    <xf numFmtId="0" fontId="38" fillId="0" borderId="125" xfId="0" applyFont="1" applyBorder="1" applyAlignment="1" applyProtection="1">
      <alignment horizontal="center" wrapText="1"/>
    </xf>
    <xf numFmtId="0" fontId="38" fillId="0" borderId="12" xfId="0" applyFont="1" applyBorder="1" applyAlignment="1" applyProtection="1">
      <alignment horizontal="center" wrapText="1"/>
    </xf>
    <xf numFmtId="3" fontId="57" fillId="9" borderId="157" xfId="0" applyNumberFormat="1" applyFont="1" applyFill="1" applyBorder="1" applyAlignment="1" applyProtection="1">
      <alignment horizontal="center"/>
    </xf>
    <xf numFmtId="3" fontId="57" fillId="9" borderId="158" xfId="0" applyNumberFormat="1" applyFont="1" applyFill="1" applyBorder="1" applyAlignment="1" applyProtection="1">
      <alignment horizontal="center"/>
    </xf>
    <xf numFmtId="0" fontId="10" fillId="0" borderId="8" xfId="9" applyFont="1" applyFill="1" applyBorder="1" applyAlignment="1" applyProtection="1">
      <alignment horizontal="right" wrapText="1"/>
    </xf>
    <xf numFmtId="0" fontId="10" fillId="0" borderId="14" xfId="9" applyFont="1" applyFill="1" applyBorder="1" applyAlignment="1" applyProtection="1">
      <alignment horizontal="center" wrapText="1"/>
    </xf>
    <xf numFmtId="0" fontId="10" fillId="0" borderId="7" xfId="9" applyFont="1" applyFill="1" applyBorder="1" applyAlignment="1" applyProtection="1">
      <alignment horizontal="center" wrapText="1"/>
    </xf>
    <xf numFmtId="0" fontId="10" fillId="0" borderId="8" xfId="9" applyFont="1" applyFill="1" applyBorder="1" applyAlignment="1" applyProtection="1">
      <alignment horizontal="right"/>
    </xf>
    <xf numFmtId="0" fontId="23" fillId="0" borderId="0" xfId="9" applyFont="1" applyFill="1" applyBorder="1" applyProtection="1"/>
    <xf numFmtId="0" fontId="74" fillId="0" borderId="8" xfId="9" applyFont="1" applyFill="1" applyBorder="1" applyAlignment="1" applyProtection="1">
      <alignment horizontal="right"/>
    </xf>
    <xf numFmtId="3" fontId="38" fillId="0" borderId="0" xfId="9" applyNumberFormat="1" applyFont="1" applyFill="1" applyBorder="1" applyAlignment="1" applyProtection="1">
      <alignment horizontal="center" wrapText="1"/>
    </xf>
    <xf numFmtId="0" fontId="25" fillId="0" borderId="0" xfId="0" applyNumberFormat="1" applyFont="1" applyFill="1" applyBorder="1" applyAlignment="1" applyProtection="1">
      <alignment horizontal="left" vertical="top"/>
    </xf>
    <xf numFmtId="0" fontId="74" fillId="0" borderId="91" xfId="0" applyNumberFormat="1" applyFont="1" applyFill="1" applyBorder="1" applyAlignment="1" applyProtection="1">
      <alignment horizontal="left" vertical="top"/>
    </xf>
    <xf numFmtId="0" fontId="0" fillId="0" borderId="90" xfId="0" applyBorder="1" applyAlignment="1" applyProtection="1">
      <alignment horizontal="left" vertical="top"/>
    </xf>
    <xf numFmtId="0" fontId="10" fillId="0" borderId="93" xfId="0" applyFont="1" applyFill="1" applyBorder="1" applyAlignment="1" applyProtection="1">
      <alignment horizontal="left"/>
    </xf>
    <xf numFmtId="0" fontId="10" fillId="0" borderId="80" xfId="0" applyFont="1" applyFill="1" applyBorder="1" applyAlignment="1" applyProtection="1">
      <alignment horizontal="left"/>
    </xf>
    <xf numFmtId="0" fontId="74" fillId="0" borderId="94" xfId="0" applyFont="1" applyFill="1" applyBorder="1" applyProtection="1"/>
    <xf numFmtId="0" fontId="0" fillId="0" borderId="80" xfId="0" applyBorder="1" applyAlignment="1" applyProtection="1"/>
    <xf numFmtId="0" fontId="0" fillId="0" borderId="90" xfId="0" applyBorder="1" applyAlignment="1" applyProtection="1"/>
    <xf numFmtId="0" fontId="38" fillId="0" borderId="8" xfId="0" applyFont="1" applyFill="1" applyBorder="1" applyAlignment="1" applyProtection="1">
      <alignment wrapText="1"/>
    </xf>
    <xf numFmtId="0" fontId="90" fillId="0" borderId="95" xfId="0" applyFont="1" applyBorder="1" applyAlignment="1" applyProtection="1">
      <alignment horizontal="center" wrapText="1"/>
    </xf>
    <xf numFmtId="0" fontId="90" fillId="0" borderId="17" xfId="0" applyFont="1" applyBorder="1" applyAlignment="1" applyProtection="1">
      <alignment horizontal="center" wrapText="1"/>
    </xf>
    <xf numFmtId="0" fontId="90" fillId="0" borderId="44" xfId="0" applyFont="1" applyBorder="1" applyAlignment="1" applyProtection="1">
      <alignment horizontal="center" wrapText="1"/>
    </xf>
    <xf numFmtId="0" fontId="90" fillId="0" borderId="92" xfId="0" applyFont="1" applyBorder="1" applyAlignment="1" applyProtection="1">
      <alignment horizontal="center" wrapText="1"/>
    </xf>
    <xf numFmtId="0" fontId="90" fillId="0" borderId="0" xfId="0" applyFont="1" applyBorder="1" applyAlignment="1" applyProtection="1">
      <alignment horizontal="center" wrapText="1"/>
    </xf>
    <xf numFmtId="3" fontId="38" fillId="0" borderId="0" xfId="0" applyNumberFormat="1" applyFont="1" applyFill="1" applyBorder="1" applyProtection="1"/>
    <xf numFmtId="166" fontId="38" fillId="0" borderId="0" xfId="0" applyNumberFormat="1" applyFont="1" applyFill="1" applyBorder="1" applyProtection="1"/>
    <xf numFmtId="0" fontId="44" fillId="9" borderId="30" xfId="0" applyFont="1" applyFill="1" applyBorder="1" applyAlignment="1" applyProtection="1">
      <alignment horizontal="center" wrapText="1"/>
    </xf>
    <xf numFmtId="0" fontId="44" fillId="9" borderId="159" xfId="0" applyFont="1" applyFill="1" applyBorder="1" applyAlignment="1" applyProtection="1">
      <alignment horizontal="center" wrapText="1"/>
    </xf>
    <xf numFmtId="0" fontId="44" fillId="9" borderId="33" xfId="0" applyFont="1" applyFill="1" applyBorder="1" applyAlignment="1" applyProtection="1">
      <alignment horizontal="center" wrapText="1"/>
    </xf>
    <xf numFmtId="0" fontId="44" fillId="9" borderId="18" xfId="0" applyFont="1" applyFill="1" applyBorder="1" applyAlignment="1" applyProtection="1">
      <alignment horizontal="center" wrapText="1"/>
    </xf>
    <xf numFmtId="0" fontId="44" fillId="9" borderId="160" xfId="0" applyFont="1" applyFill="1" applyBorder="1" applyAlignment="1" applyProtection="1">
      <alignment horizontal="center" wrapText="1"/>
    </xf>
    <xf numFmtId="9" fontId="44" fillId="9" borderId="0" xfId="0" applyNumberFormat="1" applyFont="1" applyFill="1" applyBorder="1" applyAlignment="1" applyProtection="1">
      <alignment horizontal="center" wrapText="1"/>
    </xf>
    <xf numFmtId="0" fontId="10" fillId="0" borderId="0" xfId="0" applyNumberFormat="1" applyFont="1" applyFill="1" applyBorder="1" applyProtection="1"/>
    <xf numFmtId="0" fontId="10" fillId="0" borderId="0" xfId="0" applyNumberFormat="1" applyFont="1" applyFill="1" applyBorder="1" applyAlignment="1" applyProtection="1">
      <alignment horizontal="center"/>
    </xf>
    <xf numFmtId="0" fontId="23" fillId="0" borderId="0" xfId="0" quotePrefix="1" applyNumberFormat="1" applyFont="1" applyFill="1" applyBorder="1" applyAlignment="1" applyProtection="1">
      <alignment horizontal="center"/>
    </xf>
    <xf numFmtId="0" fontId="10" fillId="0" borderId="11" xfId="0" applyNumberFormat="1" applyFont="1" applyBorder="1" applyAlignment="1" applyProtection="1">
      <alignment horizontal="left" wrapText="1"/>
    </xf>
    <xf numFmtId="0" fontId="38" fillId="9" borderId="69" xfId="0" applyFont="1" applyFill="1" applyBorder="1" applyAlignment="1" applyProtection="1">
      <alignment horizontal="center" vertical="top" wrapText="1"/>
    </xf>
    <xf numFmtId="0" fontId="38" fillId="9" borderId="7" xfId="0" applyFont="1" applyFill="1" applyBorder="1" applyAlignment="1" applyProtection="1">
      <alignment horizontal="center" vertical="top" wrapText="1"/>
    </xf>
    <xf numFmtId="0" fontId="38" fillId="9" borderId="11" xfId="0" applyFont="1" applyFill="1" applyBorder="1" applyAlignment="1" applyProtection="1">
      <alignment horizontal="center" vertical="top" wrapText="1"/>
    </xf>
    <xf numFmtId="0" fontId="10" fillId="4" borderId="12" xfId="0" applyNumberFormat="1" applyFont="1" applyFill="1" applyBorder="1" applyAlignment="1" applyProtection="1">
      <alignment horizontal="center" vertical="top" wrapText="1"/>
    </xf>
    <xf numFmtId="0" fontId="7" fillId="4" borderId="7" xfId="0" applyNumberFormat="1" applyFont="1" applyFill="1" applyBorder="1" applyAlignment="1" applyProtection="1">
      <alignment horizontal="center" vertical="top" wrapText="1"/>
    </xf>
    <xf numFmtId="0" fontId="10" fillId="4" borderId="7" xfId="0" applyNumberFormat="1" applyFont="1" applyFill="1" applyBorder="1" applyAlignment="1" applyProtection="1">
      <alignment horizontal="center" vertical="top" wrapText="1"/>
    </xf>
    <xf numFmtId="0" fontId="7" fillId="4" borderId="8" xfId="0" applyNumberFormat="1" applyFont="1" applyFill="1" applyBorder="1" applyAlignment="1" applyProtection="1">
      <alignment horizontal="center" vertical="top" wrapText="1"/>
    </xf>
    <xf numFmtId="0" fontId="8" fillId="4" borderId="7" xfId="0" applyFont="1" applyFill="1" applyBorder="1" applyProtection="1"/>
    <xf numFmtId="1" fontId="23" fillId="4" borderId="7" xfId="0" applyNumberFormat="1" applyFont="1" applyFill="1" applyBorder="1" applyProtection="1"/>
    <xf numFmtId="1" fontId="8" fillId="4" borderId="7" xfId="0" applyNumberFormat="1" applyFont="1" applyFill="1" applyBorder="1" applyProtection="1"/>
    <xf numFmtId="0" fontId="8" fillId="4" borderId="8" xfId="0" applyFont="1" applyFill="1" applyBorder="1" applyProtection="1"/>
    <xf numFmtId="0" fontId="23" fillId="0" borderId="0" xfId="0" quotePrefix="1" applyNumberFormat="1" applyFont="1" applyFill="1" applyBorder="1" applyProtection="1"/>
    <xf numFmtId="0" fontId="10" fillId="0" borderId="0" xfId="0" applyNumberFormat="1" applyFont="1" applyFill="1" applyBorder="1" applyAlignment="1" applyProtection="1">
      <alignment horizontal="right"/>
    </xf>
    <xf numFmtId="0" fontId="23" fillId="0" borderId="0" xfId="0" applyNumberFormat="1" applyFont="1" applyFill="1" applyBorder="1" applyAlignment="1" applyProtection="1">
      <alignment horizontal="right" vertical="top" wrapText="1"/>
    </xf>
    <xf numFmtId="0" fontId="23" fillId="0" borderId="0" xfId="0" applyFont="1" applyFill="1" applyAlignment="1" applyProtection="1">
      <alignment wrapText="1"/>
    </xf>
    <xf numFmtId="0" fontId="10" fillId="0" borderId="7" xfId="0" applyFont="1" applyFill="1" applyBorder="1" applyAlignment="1" applyProtection="1">
      <alignment horizontal="right" wrapText="1"/>
    </xf>
    <xf numFmtId="164" fontId="23" fillId="0" borderId="0" xfId="0" applyNumberFormat="1" applyFont="1" applyFill="1" applyProtection="1"/>
    <xf numFmtId="0" fontId="10" fillId="0" borderId="0" xfId="0" quotePrefix="1" applyNumberFormat="1" applyFont="1" applyFill="1" applyBorder="1" applyAlignment="1" applyProtection="1">
      <alignment vertical="top" wrapText="1"/>
    </xf>
    <xf numFmtId="11" fontId="9" fillId="0" borderId="0" xfId="0" applyNumberFormat="1" applyFont="1" applyFill="1" applyBorder="1" applyAlignment="1" applyProtection="1">
      <alignment vertical="top" wrapText="1"/>
    </xf>
    <xf numFmtId="0" fontId="9" fillId="0" borderId="0" xfId="0" applyFont="1" applyFill="1" applyBorder="1" applyAlignment="1" applyProtection="1">
      <alignment vertical="top" wrapText="1"/>
    </xf>
    <xf numFmtId="0" fontId="24" fillId="0" borderId="0" xfId="0" quotePrefix="1" applyNumberFormat="1" applyFont="1" applyFill="1" applyBorder="1" applyAlignment="1" applyProtection="1">
      <alignment vertical="top" wrapText="1"/>
    </xf>
    <xf numFmtId="171" fontId="10" fillId="0" borderId="0" xfId="0" applyNumberFormat="1" applyFont="1" applyFill="1" applyBorder="1" applyProtection="1"/>
    <xf numFmtId="176" fontId="25" fillId="9" borderId="0" xfId="0" applyNumberFormat="1" applyFont="1" applyFill="1"/>
    <xf numFmtId="176" fontId="25" fillId="9" borderId="0" xfId="0" applyNumberFormat="1" applyFont="1" applyFill="1" applyProtection="1"/>
    <xf numFmtId="176" fontId="96" fillId="9" borderId="0" xfId="0" applyNumberFormat="1" applyFont="1" applyFill="1" applyAlignment="1">
      <alignment vertical="top"/>
    </xf>
    <xf numFmtId="3" fontId="96" fillId="9" borderId="111" xfId="0" applyNumberFormat="1" applyFont="1" applyFill="1" applyBorder="1" applyAlignment="1" applyProtection="1">
      <alignment horizontal="center"/>
    </xf>
    <xf numFmtId="3" fontId="96" fillId="9" borderId="42" xfId="0" applyNumberFormat="1" applyFont="1" applyFill="1" applyBorder="1" applyAlignment="1" applyProtection="1">
      <alignment horizontal="center"/>
    </xf>
    <xf numFmtId="3" fontId="96" fillId="9" borderId="161" xfId="0" applyNumberFormat="1" applyFont="1" applyFill="1" applyBorder="1" applyAlignment="1" applyProtection="1">
      <alignment horizontal="center"/>
    </xf>
    <xf numFmtId="169" fontId="57" fillId="10" borderId="162" xfId="11" applyNumberFormat="1" applyFont="1" applyFill="1" applyBorder="1" applyAlignment="1" applyProtection="1">
      <alignment horizontal="center" wrapText="1"/>
      <protection locked="0"/>
    </xf>
    <xf numFmtId="169" fontId="57" fillId="10" borderId="163" xfId="11" applyNumberFormat="1" applyFont="1" applyFill="1" applyBorder="1" applyAlignment="1" applyProtection="1">
      <alignment horizontal="center" wrapText="1"/>
      <protection locked="0"/>
    </xf>
    <xf numFmtId="169" fontId="57" fillId="10" borderId="164" xfId="0" applyNumberFormat="1" applyFont="1" applyFill="1" applyBorder="1" applyProtection="1">
      <protection locked="0"/>
    </xf>
    <xf numFmtId="169" fontId="57" fillId="10" borderId="165" xfId="0" applyNumberFormat="1" applyFont="1" applyFill="1" applyBorder="1" applyProtection="1">
      <protection locked="0"/>
    </xf>
    <xf numFmtId="169" fontId="57" fillId="10" borderId="166" xfId="0" applyNumberFormat="1" applyFont="1" applyFill="1" applyBorder="1" applyAlignment="1" applyProtection="1">
      <alignment horizontal="center"/>
      <protection locked="0"/>
    </xf>
    <xf numFmtId="169" fontId="57" fillId="10" borderId="167" xfId="0" applyNumberFormat="1" applyFont="1" applyFill="1" applyBorder="1" applyProtection="1">
      <protection locked="0"/>
    </xf>
    <xf numFmtId="169" fontId="57" fillId="10" borderId="168" xfId="0" applyNumberFormat="1" applyFont="1" applyFill="1" applyBorder="1" applyProtection="1">
      <protection locked="0"/>
    </xf>
    <xf numFmtId="166" fontId="57" fillId="9" borderId="7" xfId="0" applyNumberFormat="1" applyFont="1" applyFill="1" applyBorder="1" applyAlignment="1" applyProtection="1">
      <alignment horizontal="center" vertical="center"/>
    </xf>
    <xf numFmtId="3" fontId="57" fillId="9" borderId="7" xfId="0" applyNumberFormat="1" applyFont="1" applyFill="1" applyBorder="1" applyAlignment="1" applyProtection="1">
      <alignment horizontal="center" vertical="center"/>
    </xf>
    <xf numFmtId="172" fontId="57" fillId="9" borderId="7" xfId="0" applyNumberFormat="1" applyFont="1" applyFill="1" applyBorder="1" applyAlignment="1" applyProtection="1">
      <alignment horizontal="center" vertical="center"/>
    </xf>
    <xf numFmtId="3" fontId="47" fillId="9" borderId="8" xfId="9" applyNumberFormat="1" applyFont="1" applyFill="1" applyBorder="1" applyAlignment="1">
      <alignment horizontal="center"/>
    </xf>
    <xf numFmtId="3" fontId="47" fillId="9" borderId="7" xfId="0" applyNumberFormat="1" applyFont="1" applyFill="1" applyBorder="1" applyAlignment="1">
      <alignment horizontal="center"/>
    </xf>
    <xf numFmtId="3" fontId="47" fillId="9" borderId="8" xfId="0" applyNumberFormat="1" applyFont="1" applyFill="1" applyBorder="1" applyAlignment="1">
      <alignment horizontal="center"/>
    </xf>
    <xf numFmtId="3" fontId="47" fillId="9" borderId="14" xfId="9" applyNumberFormat="1" applyFont="1" applyFill="1" applyBorder="1" applyAlignment="1">
      <alignment horizontal="center"/>
    </xf>
    <xf numFmtId="3" fontId="47" fillId="9" borderId="76" xfId="0" applyNumberFormat="1" applyFont="1" applyFill="1" applyBorder="1" applyAlignment="1">
      <alignment horizontal="center"/>
    </xf>
    <xf numFmtId="3" fontId="47" fillId="9" borderId="12" xfId="9" applyNumberFormat="1" applyFont="1" applyFill="1" applyBorder="1" applyAlignment="1">
      <alignment horizontal="center"/>
    </xf>
    <xf numFmtId="3" fontId="47" fillId="9" borderId="27" xfId="9" applyNumberFormat="1" applyFont="1" applyFill="1" applyBorder="1" applyAlignment="1">
      <alignment horizontal="center"/>
    </xf>
    <xf numFmtId="3" fontId="47" fillId="9" borderId="17" xfId="9" applyNumberFormat="1" applyFont="1" applyFill="1" applyBorder="1" applyAlignment="1">
      <alignment horizontal="center"/>
    </xf>
    <xf numFmtId="3" fontId="57" fillId="9" borderId="8" xfId="9" applyNumberFormat="1" applyFont="1" applyFill="1" applyBorder="1" applyAlignment="1">
      <alignment horizontal="center"/>
    </xf>
    <xf numFmtId="3" fontId="57" fillId="9" borderId="76" xfId="9" applyNumberFormat="1" applyFont="1" applyFill="1" applyBorder="1" applyAlignment="1">
      <alignment horizontal="center"/>
    </xf>
    <xf numFmtId="3" fontId="57" fillId="9" borderId="7" xfId="9" applyNumberFormat="1" applyFont="1" applyFill="1" applyBorder="1" applyAlignment="1">
      <alignment horizontal="center"/>
    </xf>
    <xf numFmtId="3" fontId="57" fillId="9" borderId="14" xfId="9" applyNumberFormat="1" applyFont="1" applyFill="1" applyBorder="1" applyAlignment="1">
      <alignment horizontal="center"/>
    </xf>
    <xf numFmtId="166" fontId="47" fillId="9" borderId="7" xfId="0" applyNumberFormat="1" applyFont="1" applyFill="1" applyBorder="1" applyAlignment="1">
      <alignment horizontal="center" vertical="center"/>
    </xf>
    <xf numFmtId="166" fontId="47" fillId="9" borderId="8" xfId="0" applyNumberFormat="1" applyFont="1" applyFill="1" applyBorder="1" applyAlignment="1">
      <alignment horizontal="center" vertical="center"/>
    </xf>
    <xf numFmtId="166" fontId="47" fillId="9" borderId="14" xfId="0" applyNumberFormat="1" applyFont="1" applyFill="1" applyBorder="1" applyAlignment="1">
      <alignment horizontal="center" vertical="center"/>
    </xf>
    <xf numFmtId="0" fontId="10" fillId="0" borderId="0" xfId="0" applyFont="1" applyAlignment="1" applyProtection="1">
      <alignment horizontal="right"/>
    </xf>
    <xf numFmtId="166" fontId="47" fillId="9" borderId="76" xfId="0" applyNumberFormat="1" applyFont="1" applyFill="1" applyBorder="1" applyAlignment="1">
      <alignment horizontal="center" vertical="center"/>
    </xf>
    <xf numFmtId="166" fontId="47" fillId="9" borderId="12" xfId="0" applyNumberFormat="1" applyFont="1" applyFill="1" applyBorder="1" applyAlignment="1">
      <alignment horizontal="center" vertical="center"/>
    </xf>
    <xf numFmtId="3" fontId="57" fillId="9" borderId="39" xfId="0" applyNumberFormat="1" applyFont="1" applyFill="1" applyBorder="1" applyAlignment="1" applyProtection="1">
      <alignment horizontal="center" wrapText="1"/>
    </xf>
    <xf numFmtId="170" fontId="57" fillId="9" borderId="30" xfId="0" applyNumberFormat="1" applyFont="1" applyFill="1" applyBorder="1" applyAlignment="1" applyProtection="1">
      <alignment horizontal="center"/>
    </xf>
    <xf numFmtId="4" fontId="57" fillId="9" borderId="30" xfId="0" applyNumberFormat="1" applyFont="1" applyFill="1" applyBorder="1" applyAlignment="1" applyProtection="1">
      <alignment horizontal="center" wrapText="1"/>
    </xf>
    <xf numFmtId="3" fontId="57" fillId="9" borderId="40" xfId="0" applyNumberFormat="1" applyFont="1" applyFill="1" applyBorder="1" applyAlignment="1" applyProtection="1">
      <alignment horizontal="center" wrapText="1"/>
    </xf>
    <xf numFmtId="170" fontId="57" fillId="9" borderId="1" xfId="0" applyNumberFormat="1" applyFont="1" applyFill="1" applyBorder="1" applyAlignment="1" applyProtection="1">
      <alignment horizontal="center"/>
    </xf>
    <xf numFmtId="4" fontId="57" fillId="9" borderId="1" xfId="0" applyNumberFormat="1" applyFont="1" applyFill="1" applyBorder="1" applyAlignment="1" applyProtection="1">
      <alignment horizontal="center" wrapText="1"/>
    </xf>
    <xf numFmtId="3" fontId="57" fillId="9" borderId="41" xfId="0" applyNumberFormat="1" applyFont="1" applyFill="1" applyBorder="1" applyAlignment="1" applyProtection="1">
      <alignment horizontal="center" wrapText="1"/>
    </xf>
    <xf numFmtId="170" fontId="57" fillId="9" borderId="42" xfId="0" applyNumberFormat="1" applyFont="1" applyFill="1" applyBorder="1" applyAlignment="1" applyProtection="1">
      <alignment horizontal="center"/>
    </xf>
    <xf numFmtId="4" fontId="57" fillId="9" borderId="42" xfId="0" applyNumberFormat="1" applyFont="1" applyFill="1" applyBorder="1" applyAlignment="1" applyProtection="1">
      <alignment horizontal="center" wrapText="1"/>
    </xf>
    <xf numFmtId="176" fontId="47" fillId="9" borderId="39" xfId="0" applyNumberFormat="1" applyFont="1" applyFill="1" applyBorder="1" applyAlignment="1" applyProtection="1">
      <alignment horizontal="center" wrapText="1"/>
    </xf>
    <xf numFmtId="176" fontId="47" fillId="9" borderId="43" xfId="0" applyNumberFormat="1" applyFont="1" applyFill="1" applyBorder="1" applyAlignment="1" applyProtection="1">
      <alignment horizontal="center" wrapText="1"/>
    </xf>
    <xf numFmtId="176" fontId="47" fillId="9" borderId="40" xfId="0" applyNumberFormat="1" applyFont="1" applyFill="1" applyBorder="1" applyAlignment="1" applyProtection="1">
      <alignment horizontal="center" wrapText="1"/>
    </xf>
    <xf numFmtId="176" fontId="47" fillId="9" borderId="169" xfId="0" applyNumberFormat="1" applyFont="1" applyFill="1" applyBorder="1" applyAlignment="1" applyProtection="1">
      <alignment horizontal="center" wrapText="1"/>
    </xf>
    <xf numFmtId="176" fontId="47" fillId="9" borderId="41" xfId="0" applyNumberFormat="1" applyFont="1" applyFill="1" applyBorder="1" applyAlignment="1" applyProtection="1">
      <alignment horizontal="center" wrapText="1"/>
    </xf>
    <xf numFmtId="176" fontId="47" fillId="9" borderId="161" xfId="0" applyNumberFormat="1" applyFont="1" applyFill="1" applyBorder="1" applyAlignment="1" applyProtection="1">
      <alignment horizontal="center" wrapText="1"/>
    </xf>
    <xf numFmtId="49" fontId="53" fillId="9" borderId="170" xfId="0" applyNumberFormat="1" applyFont="1" applyFill="1" applyBorder="1" applyAlignment="1" applyProtection="1">
      <alignment horizontal="center" wrapText="1"/>
    </xf>
    <xf numFmtId="0" fontId="47" fillId="9" borderId="162" xfId="0" applyNumberFormat="1" applyFont="1" applyFill="1" applyBorder="1" applyAlignment="1" applyProtection="1">
      <alignment horizontal="center" wrapText="1"/>
    </xf>
    <xf numFmtId="49" fontId="53" fillId="9" borderId="142" xfId="0" applyNumberFormat="1" applyFont="1" applyFill="1" applyBorder="1" applyAlignment="1" applyProtection="1">
      <alignment horizontal="center" wrapText="1"/>
    </xf>
    <xf numFmtId="49" fontId="47" fillId="9" borderId="142" xfId="0" applyNumberFormat="1" applyFont="1" applyFill="1" applyBorder="1" applyAlignment="1" applyProtection="1">
      <alignment horizontal="center" wrapText="1"/>
    </xf>
    <xf numFmtId="3" fontId="47" fillId="9" borderId="7" xfId="0" quotePrefix="1" applyNumberFormat="1" applyFont="1" applyFill="1" applyBorder="1" applyAlignment="1" applyProtection="1">
      <alignment horizontal="center"/>
    </xf>
    <xf numFmtId="0" fontId="47" fillId="9" borderId="8" xfId="0" applyFont="1" applyFill="1" applyBorder="1" applyAlignment="1" applyProtection="1">
      <alignment horizontal="center"/>
    </xf>
    <xf numFmtId="3" fontId="47" fillId="9" borderId="14" xfId="0" applyNumberFormat="1" applyFont="1" applyFill="1" applyBorder="1" applyAlignment="1" applyProtection="1">
      <alignment horizontal="center"/>
    </xf>
    <xf numFmtId="3" fontId="47" fillId="9" borderId="76" xfId="0" applyNumberFormat="1" applyFont="1" applyFill="1" applyBorder="1" applyAlignment="1" applyProtection="1">
      <alignment horizontal="center"/>
    </xf>
    <xf numFmtId="3" fontId="47" fillId="9" borderId="12" xfId="0" applyNumberFormat="1" applyFont="1" applyFill="1" applyBorder="1" applyAlignment="1" applyProtection="1">
      <alignment horizontal="center"/>
    </xf>
    <xf numFmtId="3" fontId="47" fillId="9" borderId="77" xfId="0" applyNumberFormat="1" applyFont="1" applyFill="1" applyBorder="1" applyAlignment="1" applyProtection="1">
      <alignment horizontal="center"/>
    </xf>
    <xf numFmtId="3" fontId="47" fillId="9" borderId="79" xfId="0" applyNumberFormat="1" applyFont="1" applyFill="1" applyBorder="1" applyAlignment="1" applyProtection="1">
      <alignment horizontal="center"/>
    </xf>
    <xf numFmtId="3" fontId="47" fillId="9" borderId="80" xfId="0" applyNumberFormat="1" applyFont="1" applyFill="1" applyBorder="1" applyAlignment="1" applyProtection="1">
      <alignment horizontal="center"/>
    </xf>
    <xf numFmtId="3" fontId="57" fillId="9" borderId="27" xfId="9" applyNumberFormat="1" applyFont="1" applyFill="1" applyBorder="1" applyAlignment="1" applyProtection="1">
      <alignment horizontal="center"/>
    </xf>
    <xf numFmtId="3" fontId="57" fillId="9" borderId="83" xfId="9" applyNumberFormat="1" applyFont="1" applyFill="1" applyBorder="1" applyAlignment="1" applyProtection="1">
      <alignment horizontal="center"/>
    </xf>
    <xf numFmtId="3" fontId="57" fillId="9" borderId="17" xfId="9" applyNumberFormat="1" applyFont="1" applyFill="1" applyBorder="1" applyAlignment="1" applyProtection="1">
      <alignment horizontal="center"/>
    </xf>
    <xf numFmtId="3" fontId="107" fillId="9" borderId="83" xfId="9" applyNumberFormat="1" applyFont="1" applyFill="1" applyBorder="1" applyAlignment="1" applyProtection="1">
      <alignment horizontal="center"/>
    </xf>
    <xf numFmtId="3" fontId="47" fillId="9" borderId="27" xfId="0" applyNumberFormat="1" applyFont="1" applyFill="1" applyBorder="1" applyAlignment="1" applyProtection="1">
      <alignment horizontal="center"/>
    </xf>
    <xf numFmtId="3" fontId="47" fillId="9" borderId="83" xfId="0" applyNumberFormat="1" applyFont="1" applyFill="1" applyBorder="1" applyAlignment="1" applyProtection="1">
      <alignment horizontal="center"/>
    </xf>
    <xf numFmtId="3" fontId="47" fillId="9" borderId="17" xfId="0" applyNumberFormat="1" applyFont="1" applyFill="1" applyBorder="1" applyAlignment="1" applyProtection="1">
      <alignment horizontal="center"/>
    </xf>
    <xf numFmtId="3" fontId="62" fillId="9" borderId="83" xfId="0" applyNumberFormat="1" applyFont="1" applyFill="1" applyBorder="1" applyAlignment="1" applyProtection="1">
      <alignment horizontal="center"/>
    </xf>
    <xf numFmtId="3" fontId="107" fillId="9" borderId="69" xfId="9" applyNumberFormat="1" applyFont="1" applyFill="1" applyBorder="1" applyAlignment="1" applyProtection="1">
      <alignment horizontal="center"/>
    </xf>
    <xf numFmtId="3" fontId="107" fillId="9" borderId="24" xfId="9" applyNumberFormat="1" applyFont="1" applyFill="1" applyBorder="1" applyAlignment="1" applyProtection="1">
      <alignment horizontal="center"/>
    </xf>
    <xf numFmtId="3" fontId="107" fillId="9" borderId="73" xfId="9" applyNumberFormat="1" applyFont="1" applyFill="1" applyBorder="1" applyAlignment="1" applyProtection="1">
      <alignment horizontal="center"/>
    </xf>
    <xf numFmtId="3" fontId="107" fillId="9" borderId="74" xfId="9" applyNumberFormat="1" applyFont="1" applyFill="1" applyBorder="1" applyAlignment="1" applyProtection="1">
      <alignment horizontal="center"/>
    </xf>
    <xf numFmtId="3" fontId="47" fillId="9" borderId="91" xfId="0" applyNumberFormat="1" applyFont="1" applyFill="1" applyBorder="1" applyAlignment="1" applyProtection="1">
      <alignment horizontal="center"/>
    </xf>
    <xf numFmtId="3" fontId="47" fillId="9" borderId="171" xfId="0" applyNumberFormat="1" applyFont="1" applyFill="1" applyBorder="1" applyAlignment="1" applyProtection="1">
      <alignment horizontal="center"/>
    </xf>
    <xf numFmtId="3" fontId="47" fillId="9" borderId="78" xfId="0" applyNumberFormat="1" applyFont="1" applyFill="1" applyBorder="1" applyAlignment="1" applyProtection="1">
      <alignment horizontal="center"/>
    </xf>
    <xf numFmtId="3" fontId="57" fillId="9" borderId="95" xfId="9" applyNumberFormat="1" applyFont="1" applyFill="1" applyBorder="1" applyAlignment="1" applyProtection="1">
      <alignment horizontal="center"/>
    </xf>
    <xf numFmtId="3" fontId="57" fillId="9" borderId="172" xfId="9" applyNumberFormat="1" applyFont="1" applyFill="1" applyBorder="1" applyAlignment="1" applyProtection="1">
      <alignment horizontal="center"/>
    </xf>
    <xf numFmtId="3" fontId="57" fillId="9" borderId="28" xfId="9" applyNumberFormat="1" applyFont="1" applyFill="1" applyBorder="1" applyAlignment="1" applyProtection="1">
      <alignment horizontal="center"/>
    </xf>
    <xf numFmtId="3" fontId="47" fillId="9" borderId="95" xfId="0" applyNumberFormat="1" applyFont="1" applyFill="1" applyBorder="1" applyAlignment="1" applyProtection="1">
      <alignment horizontal="center"/>
    </xf>
    <xf numFmtId="3" fontId="47" fillId="9" borderId="172" xfId="0" applyNumberFormat="1" applyFont="1" applyFill="1" applyBorder="1" applyAlignment="1" applyProtection="1">
      <alignment horizontal="center"/>
    </xf>
    <xf numFmtId="3" fontId="47" fillId="9" borderId="28" xfId="0" applyNumberFormat="1" applyFont="1" applyFill="1" applyBorder="1" applyAlignment="1" applyProtection="1">
      <alignment horizontal="center"/>
    </xf>
    <xf numFmtId="3" fontId="47" fillId="9" borderId="173" xfId="0" applyNumberFormat="1" applyFont="1" applyFill="1" applyBorder="1" applyAlignment="1" applyProtection="1">
      <alignment horizontal="center"/>
    </xf>
    <xf numFmtId="3" fontId="57" fillId="9" borderId="174" xfId="9" applyNumberFormat="1" applyFont="1" applyFill="1" applyBorder="1" applyAlignment="1" applyProtection="1">
      <alignment horizontal="center"/>
    </xf>
    <xf numFmtId="3" fontId="47" fillId="9" borderId="174" xfId="0" applyNumberFormat="1" applyFont="1" applyFill="1" applyBorder="1" applyAlignment="1" applyProtection="1">
      <alignment horizontal="center"/>
    </xf>
    <xf numFmtId="3" fontId="47" fillId="9" borderId="14" xfId="9" applyNumberFormat="1" applyFont="1" applyFill="1" applyBorder="1" applyAlignment="1" applyProtection="1">
      <alignment horizontal="center"/>
    </xf>
    <xf numFmtId="3" fontId="47" fillId="9" borderId="7" xfId="9" applyNumberFormat="1" applyFont="1" applyFill="1" applyBorder="1" applyAlignment="1" applyProtection="1">
      <alignment horizontal="center"/>
    </xf>
    <xf numFmtId="3" fontId="96" fillId="9" borderId="27" xfId="9" applyNumberFormat="1" applyFont="1" applyFill="1" applyBorder="1" applyAlignment="1" applyProtection="1">
      <alignment horizontal="center" wrapText="1"/>
    </xf>
    <xf numFmtId="3" fontId="96" fillId="9" borderId="7" xfId="9" applyNumberFormat="1" applyFont="1" applyFill="1" applyBorder="1" applyAlignment="1" applyProtection="1">
      <alignment horizontal="center" wrapText="1"/>
    </xf>
    <xf numFmtId="3" fontId="96" fillId="9" borderId="14" xfId="9" applyNumberFormat="1" applyFont="1" applyFill="1" applyBorder="1" applyAlignment="1" applyProtection="1">
      <alignment horizontal="center" wrapText="1"/>
    </xf>
    <xf numFmtId="0" fontId="53" fillId="9" borderId="96" xfId="0" applyFont="1" applyFill="1" applyBorder="1" applyAlignment="1" applyProtection="1">
      <alignment horizontal="center" wrapText="1"/>
    </xf>
    <xf numFmtId="0" fontId="53" fillId="9" borderId="30" xfId="0" applyFont="1" applyFill="1" applyBorder="1" applyAlignment="1" applyProtection="1">
      <alignment horizontal="center" wrapText="1"/>
    </xf>
    <xf numFmtId="166" fontId="57" fillId="9" borderId="69" xfId="0" applyNumberFormat="1" applyFont="1" applyFill="1" applyBorder="1" applyAlignment="1" applyProtection="1">
      <alignment horizontal="center"/>
    </xf>
    <xf numFmtId="166" fontId="57" fillId="9" borderId="7" xfId="0" applyNumberFormat="1" applyFont="1" applyFill="1" applyBorder="1" applyAlignment="1" applyProtection="1">
      <alignment horizontal="center"/>
    </xf>
    <xf numFmtId="166" fontId="57" fillId="9" borderId="11" xfId="0" applyNumberFormat="1" applyFont="1" applyFill="1" applyBorder="1" applyAlignment="1" applyProtection="1">
      <alignment horizontal="center"/>
    </xf>
    <xf numFmtId="0" fontId="53" fillId="0" borderId="0" xfId="0" applyFont="1" applyFill="1" applyBorder="1" applyProtection="1">
      <protection locked="0"/>
    </xf>
    <xf numFmtId="3" fontId="53" fillId="0" borderId="0" xfId="0" applyNumberFormat="1" applyFont="1" applyFill="1" applyBorder="1" applyAlignment="1" applyProtection="1">
      <alignment horizontal="right"/>
      <protection locked="0"/>
    </xf>
    <xf numFmtId="0" fontId="53" fillId="0" borderId="0" xfId="0" applyFont="1" applyFill="1" applyBorder="1" applyAlignment="1" applyProtection="1">
      <alignment horizontal="center"/>
    </xf>
    <xf numFmtId="0" fontId="53" fillId="0" borderId="0" xfId="0" applyFont="1" applyFill="1" applyBorder="1" applyProtection="1"/>
    <xf numFmtId="3" fontId="57" fillId="9" borderId="175" xfId="0" applyNumberFormat="1" applyFont="1" applyFill="1" applyBorder="1" applyAlignment="1" applyProtection="1">
      <alignment horizontal="center"/>
    </xf>
    <xf numFmtId="3" fontId="57" fillId="9" borderId="176" xfId="0" applyNumberFormat="1" applyFont="1" applyFill="1" applyBorder="1" applyAlignment="1" applyProtection="1">
      <alignment horizontal="center"/>
    </xf>
    <xf numFmtId="3" fontId="57" fillId="9" borderId="177" xfId="0" applyNumberFormat="1" applyFont="1" applyFill="1" applyBorder="1" applyAlignment="1" applyProtection="1">
      <alignment horizontal="center"/>
    </xf>
    <xf numFmtId="3" fontId="57" fillId="9" borderId="1" xfId="0" applyNumberFormat="1" applyFont="1" applyFill="1" applyBorder="1" applyAlignment="1" applyProtection="1">
      <alignment horizontal="center"/>
    </xf>
    <xf numFmtId="3" fontId="57" fillId="9" borderId="42" xfId="0" applyNumberFormat="1" applyFont="1" applyFill="1" applyBorder="1" applyAlignment="1" applyProtection="1">
      <alignment horizontal="center"/>
    </xf>
    <xf numFmtId="3" fontId="57" fillId="9" borderId="30" xfId="0" applyNumberFormat="1" applyFont="1" applyFill="1" applyBorder="1" applyAlignment="1" applyProtection="1">
      <alignment horizontal="center"/>
    </xf>
    <xf numFmtId="3" fontId="57" fillId="9" borderId="135" xfId="0" applyNumberFormat="1" applyFont="1" applyFill="1" applyBorder="1" applyAlignment="1" applyProtection="1">
      <alignment horizontal="center"/>
    </xf>
    <xf numFmtId="3" fontId="57" fillId="9" borderId="178" xfId="0" applyNumberFormat="1" applyFont="1" applyFill="1" applyBorder="1" applyAlignment="1" applyProtection="1">
      <alignment horizontal="center"/>
    </xf>
    <xf numFmtId="3" fontId="57" fillId="9" borderId="61" xfId="0" applyNumberFormat="1" applyFont="1" applyFill="1" applyBorder="1" applyAlignment="1" applyProtection="1">
      <alignment horizontal="center"/>
    </xf>
    <xf numFmtId="3" fontId="47" fillId="9" borderId="7" xfId="9" applyNumberFormat="1" applyFont="1" applyFill="1" applyBorder="1" applyAlignment="1">
      <alignment horizontal="center"/>
    </xf>
    <xf numFmtId="3" fontId="107" fillId="0" borderId="9" xfId="9" applyNumberFormat="1" applyFont="1" applyFill="1" applyBorder="1" applyAlignment="1" applyProtection="1">
      <alignment horizontal="center"/>
    </xf>
    <xf numFmtId="0" fontId="107" fillId="0" borderId="60" xfId="9" applyFont="1" applyFill="1" applyBorder="1" applyAlignment="1" applyProtection="1">
      <alignment horizontal="center"/>
    </xf>
    <xf numFmtId="3" fontId="47" fillId="9" borderId="84" xfId="0" applyNumberFormat="1" applyFont="1" applyFill="1" applyBorder="1" applyAlignment="1" applyProtection="1">
      <alignment horizontal="center"/>
    </xf>
    <xf numFmtId="3" fontId="57" fillId="9" borderId="86" xfId="9" applyNumberFormat="1" applyFont="1" applyFill="1" applyBorder="1" applyAlignment="1" applyProtection="1">
      <alignment horizontal="center"/>
    </xf>
    <xf numFmtId="3" fontId="107" fillId="9" borderId="86" xfId="9" applyNumberFormat="1" applyFont="1" applyFill="1" applyBorder="1" applyAlignment="1" applyProtection="1">
      <alignment horizontal="center"/>
    </xf>
    <xf numFmtId="3" fontId="47" fillId="9" borderId="86" xfId="0" applyNumberFormat="1" applyFont="1" applyFill="1" applyBorder="1" applyAlignment="1" applyProtection="1">
      <alignment horizontal="center"/>
    </xf>
    <xf numFmtId="3" fontId="62" fillId="9" borderId="86" xfId="0" applyNumberFormat="1" applyFont="1" applyFill="1" applyBorder="1" applyAlignment="1" applyProtection="1">
      <alignment horizontal="center"/>
    </xf>
    <xf numFmtId="0" fontId="57" fillId="9" borderId="142" xfId="0" applyNumberFormat="1" applyFont="1" applyFill="1" applyBorder="1" applyAlignment="1" applyProtection="1">
      <alignment horizontal="center" wrapText="1"/>
    </xf>
    <xf numFmtId="172" fontId="47" fillId="9" borderId="69" xfId="0" applyNumberFormat="1" applyFont="1" applyFill="1" applyBorder="1" applyAlignment="1" applyProtection="1">
      <alignment horizontal="center"/>
    </xf>
    <xf numFmtId="172" fontId="47" fillId="9" borderId="7" xfId="0" applyNumberFormat="1" applyFont="1" applyFill="1" applyBorder="1" applyAlignment="1" applyProtection="1">
      <alignment horizontal="center"/>
    </xf>
    <xf numFmtId="172" fontId="47" fillId="9" borderId="11" xfId="0" applyNumberFormat="1" applyFont="1" applyFill="1" applyBorder="1" applyAlignment="1" applyProtection="1">
      <alignment horizontal="center"/>
    </xf>
    <xf numFmtId="170" fontId="47" fillId="9" borderId="7" xfId="0" applyNumberFormat="1" applyFont="1" applyFill="1" applyBorder="1" applyAlignment="1" applyProtection="1">
      <alignment horizontal="center"/>
    </xf>
    <xf numFmtId="3" fontId="47" fillId="4" borderId="12" xfId="0" applyNumberFormat="1" applyFont="1" applyFill="1" applyBorder="1" applyProtection="1"/>
    <xf numFmtId="3" fontId="62" fillId="4" borderId="7" xfId="0" applyNumberFormat="1" applyFont="1" applyFill="1" applyBorder="1" applyProtection="1"/>
    <xf numFmtId="3" fontId="47" fillId="4" borderId="7" xfId="0" applyNumberFormat="1" applyFont="1" applyFill="1" applyBorder="1" applyProtection="1"/>
    <xf numFmtId="3" fontId="62" fillId="4" borderId="7" xfId="0" quotePrefix="1" applyNumberFormat="1" applyFont="1" applyFill="1" applyBorder="1" applyProtection="1"/>
    <xf numFmtId="4" fontId="6" fillId="0" borderId="0" xfId="0" applyNumberFormat="1" applyFont="1" applyFill="1" applyBorder="1"/>
    <xf numFmtId="0" fontId="45" fillId="0" borderId="19" xfId="0" applyFont="1" applyBorder="1" applyAlignment="1">
      <alignment horizontal="center" wrapText="1"/>
    </xf>
    <xf numFmtId="9" fontId="57" fillId="9" borderId="36" xfId="11" applyNumberFormat="1" applyFont="1" applyFill="1" applyBorder="1" applyAlignment="1" applyProtection="1">
      <alignment horizontal="center" wrapText="1"/>
    </xf>
    <xf numFmtId="9" fontId="57" fillId="9" borderId="222" xfId="11" applyNumberFormat="1" applyFont="1" applyFill="1" applyBorder="1" applyAlignment="1" applyProtection="1">
      <alignment horizontal="center" wrapText="1"/>
    </xf>
    <xf numFmtId="9" fontId="57" fillId="9" borderId="271" xfId="11" applyNumberFormat="1" applyFont="1" applyFill="1" applyBorder="1" applyAlignment="1" applyProtection="1">
      <alignment horizontal="center" wrapText="1"/>
    </xf>
    <xf numFmtId="9" fontId="57" fillId="9" borderId="273" xfId="11" applyNumberFormat="1" applyFont="1" applyFill="1" applyBorder="1" applyAlignment="1" applyProtection="1">
      <alignment horizontal="center" wrapText="1"/>
    </xf>
    <xf numFmtId="165" fontId="57" fillId="9" borderId="7" xfId="0" applyNumberFormat="1" applyFont="1" applyFill="1" applyBorder="1" applyAlignment="1" applyProtection="1">
      <alignment horizontal="center" vertical="center"/>
    </xf>
    <xf numFmtId="9" fontId="57" fillId="9" borderId="275" xfId="11" applyNumberFormat="1" applyFont="1" applyFill="1" applyBorder="1" applyAlignment="1" applyProtection="1">
      <alignment horizontal="center" wrapText="1"/>
    </xf>
    <xf numFmtId="0" fontId="29" fillId="0" borderId="0" xfId="0" applyFont="1" applyAlignment="1" applyProtection="1">
      <alignment horizontal="center"/>
    </xf>
    <xf numFmtId="0" fontId="29" fillId="12" borderId="0" xfId="0" applyFont="1" applyFill="1" applyAlignment="1" applyProtection="1">
      <alignment horizontal="center"/>
    </xf>
    <xf numFmtId="0" fontId="28" fillId="0" borderId="7" xfId="0" applyFont="1" applyBorder="1" applyAlignment="1" applyProtection="1">
      <alignment wrapText="1"/>
    </xf>
    <xf numFmtId="0" fontId="28" fillId="0" borderId="7" xfId="0" applyFont="1" applyFill="1" applyBorder="1" applyAlignment="1" applyProtection="1">
      <alignment wrapText="1"/>
    </xf>
    <xf numFmtId="0" fontId="25" fillId="12" borderId="0" xfId="0" applyFont="1" applyFill="1" applyAlignment="1" applyProtection="1"/>
    <xf numFmtId="0" fontId="23" fillId="12" borderId="0" xfId="0" applyFont="1" applyFill="1" applyProtection="1"/>
    <xf numFmtId="11" fontId="23" fillId="12" borderId="0" xfId="0" applyNumberFormat="1" applyFont="1" applyFill="1" applyProtection="1"/>
    <xf numFmtId="0" fontId="52" fillId="3" borderId="0" xfId="0" applyFont="1" applyFill="1" applyBorder="1" applyAlignment="1" applyProtection="1">
      <alignment horizontal="left" vertical="top" wrapText="1" indent="1"/>
    </xf>
    <xf numFmtId="0" fontId="54" fillId="3" borderId="0" xfId="0" applyFont="1" applyFill="1" applyBorder="1" applyAlignment="1">
      <alignment vertical="top"/>
    </xf>
    <xf numFmtId="0" fontId="29" fillId="3" borderId="0" xfId="0" applyFont="1" applyFill="1" applyAlignment="1">
      <alignment vertical="top"/>
    </xf>
    <xf numFmtId="0" fontId="29" fillId="3" borderId="0" xfId="0" applyFont="1" applyFill="1" applyAlignment="1">
      <alignment vertical="center"/>
    </xf>
    <xf numFmtId="0" fontId="86" fillId="0" borderId="0" xfId="0" applyFont="1" applyAlignment="1">
      <alignment horizontal="center" vertical="top" wrapText="1"/>
    </xf>
    <xf numFmtId="0" fontId="87" fillId="0" borderId="0" xfId="0" applyFont="1" applyAlignment="1">
      <alignment horizontal="center" vertical="top" wrapText="1"/>
    </xf>
    <xf numFmtId="0" fontId="87" fillId="0" borderId="0" xfId="0" applyFont="1" applyAlignment="1">
      <alignment horizontal="center" wrapText="1"/>
    </xf>
    <xf numFmtId="0" fontId="47" fillId="0" borderId="0" xfId="0" applyFont="1" applyAlignment="1">
      <alignment horizontal="left" vertical="center" wrapText="1"/>
    </xf>
    <xf numFmtId="0" fontId="23" fillId="0" borderId="0" xfId="0" applyFont="1" applyAlignment="1">
      <alignment wrapText="1"/>
    </xf>
    <xf numFmtId="0" fontId="47" fillId="0" borderId="0" xfId="0" applyFont="1" applyAlignment="1">
      <alignment vertical="top" wrapText="1"/>
    </xf>
    <xf numFmtId="0" fontId="25" fillId="0" borderId="0" xfId="0" applyFont="1" applyAlignment="1">
      <alignment vertical="top" wrapText="1"/>
    </xf>
    <xf numFmtId="0" fontId="0" fillId="0" borderId="0" xfId="0" applyAlignment="1">
      <alignment wrapText="1"/>
    </xf>
    <xf numFmtId="0" fontId="25" fillId="0" borderId="0" xfId="0" quotePrefix="1" applyFont="1" applyAlignment="1">
      <alignment horizontal="left" vertical="top" wrapText="1"/>
    </xf>
    <xf numFmtId="0" fontId="1" fillId="0" borderId="0" xfId="0" applyFont="1" applyAlignment="1">
      <alignment horizontal="left" wrapText="1"/>
    </xf>
    <xf numFmtId="0" fontId="25" fillId="0" borderId="0" xfId="0" quotePrefix="1" applyFont="1" applyAlignment="1">
      <alignment vertical="top" wrapText="1"/>
    </xf>
    <xf numFmtId="0" fontId="1" fillId="0" borderId="0" xfId="0" applyFont="1" applyAlignment="1">
      <alignment wrapText="1"/>
    </xf>
    <xf numFmtId="0" fontId="47" fillId="0" borderId="0" xfId="0" applyNumberFormat="1" applyFont="1" applyAlignment="1">
      <alignment vertical="top" wrapText="1"/>
    </xf>
    <xf numFmtId="0" fontId="23" fillId="0" borderId="0" xfId="0" applyFont="1" applyAlignment="1">
      <alignment vertical="top" wrapText="1"/>
    </xf>
    <xf numFmtId="0" fontId="47" fillId="0" borderId="0" xfId="0" quotePrefix="1" applyFont="1" applyFill="1" applyAlignment="1">
      <alignment horizontal="left" vertical="top" wrapText="1"/>
    </xf>
    <xf numFmtId="0" fontId="10" fillId="3" borderId="0" xfId="0" applyFont="1" applyFill="1" applyBorder="1" applyAlignment="1">
      <alignment horizontal="right" vertical="center" wrapText="1"/>
    </xf>
    <xf numFmtId="0" fontId="0" fillId="0" borderId="0" xfId="0" applyAlignment="1">
      <alignment horizontal="right" vertical="center" wrapText="1"/>
    </xf>
    <xf numFmtId="0" fontId="3" fillId="10" borderId="163" xfId="8" applyFill="1" applyBorder="1" applyAlignment="1" applyProtection="1">
      <alignment horizontal="center" wrapText="1"/>
      <protection locked="0"/>
    </xf>
    <xf numFmtId="0" fontId="53" fillId="10" borderId="17" xfId="0" applyFont="1" applyFill="1" applyBorder="1" applyAlignment="1" applyProtection="1">
      <alignment horizontal="center" wrapText="1"/>
      <protection locked="0"/>
    </xf>
    <xf numFmtId="0" fontId="46" fillId="0" borderId="0" xfId="0" applyFont="1" applyAlignment="1">
      <alignment wrapText="1"/>
    </xf>
    <xf numFmtId="0" fontId="6" fillId="0" borderId="0" xfId="0" applyFont="1" applyAlignment="1">
      <alignment wrapText="1"/>
    </xf>
    <xf numFmtId="177" fontId="53" fillId="10" borderId="163" xfId="0" applyNumberFormat="1" applyFont="1" applyFill="1" applyBorder="1" applyAlignment="1" applyProtection="1">
      <alignment horizontal="center" wrapText="1"/>
      <protection locked="0"/>
    </xf>
    <xf numFmtId="177" fontId="53" fillId="10" borderId="184" xfId="0" applyNumberFormat="1" applyFont="1" applyFill="1" applyBorder="1" applyAlignment="1" applyProtection="1">
      <alignment horizontal="center" wrapText="1"/>
      <protection locked="0"/>
    </xf>
    <xf numFmtId="0" fontId="45" fillId="0" borderId="0" xfId="0" applyFont="1" applyBorder="1" applyAlignment="1">
      <alignment horizontal="center" wrapText="1"/>
    </xf>
    <xf numFmtId="0" fontId="77" fillId="0" borderId="0" xfId="0" applyFont="1" applyBorder="1" applyAlignment="1">
      <alignment wrapText="1"/>
    </xf>
    <xf numFmtId="0" fontId="45" fillId="0" borderId="13" xfId="0" applyFont="1" applyBorder="1" applyAlignment="1">
      <alignment horizontal="center" wrapText="1"/>
    </xf>
    <xf numFmtId="0" fontId="77" fillId="0" borderId="13" xfId="0" applyFont="1" applyBorder="1" applyAlignment="1">
      <alignment wrapText="1"/>
    </xf>
    <xf numFmtId="0" fontId="45" fillId="0" borderId="97" xfId="0" applyFont="1" applyBorder="1" applyAlignment="1">
      <alignment horizontal="center" wrapText="1"/>
    </xf>
    <xf numFmtId="0" fontId="0" fillId="0" borderId="97" xfId="0" applyBorder="1" applyAlignment="1">
      <alignment horizontal="center" wrapText="1"/>
    </xf>
    <xf numFmtId="0" fontId="53" fillId="10" borderId="141" xfId="0" applyFont="1" applyFill="1" applyBorder="1" applyAlignment="1" applyProtection="1">
      <alignment horizontal="center" wrapText="1"/>
      <protection locked="0"/>
    </xf>
    <xf numFmtId="0" fontId="53" fillId="10" borderId="185" xfId="0" applyFont="1" applyFill="1" applyBorder="1" applyAlignment="1" applyProtection="1">
      <alignment horizontal="center" wrapText="1"/>
      <protection locked="0"/>
    </xf>
    <xf numFmtId="0" fontId="0" fillId="0" borderId="13" xfId="0" applyBorder="1" applyAlignment="1">
      <alignment wrapText="1"/>
    </xf>
    <xf numFmtId="49" fontId="53" fillId="10" borderId="170" xfId="0" applyNumberFormat="1" applyFont="1" applyFill="1" applyBorder="1" applyAlignment="1" applyProtection="1">
      <alignment wrapText="1"/>
      <protection locked="0"/>
    </xf>
    <xf numFmtId="49" fontId="53" fillId="10" borderId="107" xfId="0" applyNumberFormat="1" applyFont="1" applyFill="1" applyBorder="1" applyAlignment="1" applyProtection="1">
      <alignment wrapText="1"/>
      <protection locked="0"/>
    </xf>
    <xf numFmtId="49" fontId="53" fillId="10" borderId="183" xfId="0" applyNumberFormat="1" applyFont="1" applyFill="1" applyBorder="1" applyAlignment="1" applyProtection="1">
      <alignment wrapText="1"/>
      <protection locked="0"/>
    </xf>
    <xf numFmtId="0" fontId="45" fillId="0" borderId="0" xfId="0" applyFont="1" applyAlignment="1">
      <alignment horizontal="center" wrapText="1"/>
    </xf>
    <xf numFmtId="0" fontId="77" fillId="0" borderId="0" xfId="0" applyFont="1" applyAlignment="1">
      <alignment wrapText="1"/>
    </xf>
    <xf numFmtId="0" fontId="53" fillId="0" borderId="0" xfId="0" applyFont="1" applyAlignment="1">
      <alignment wrapText="1"/>
    </xf>
    <xf numFmtId="0" fontId="10" fillId="0" borderId="0" xfId="0" applyFont="1" applyFill="1" applyAlignment="1">
      <alignment vertical="top" wrapText="1"/>
    </xf>
    <xf numFmtId="0" fontId="10" fillId="0" borderId="0" xfId="0" applyNumberFormat="1" applyFont="1" applyFill="1" applyAlignment="1">
      <alignment vertical="top" wrapText="1"/>
    </xf>
    <xf numFmtId="0" fontId="0" fillId="0" borderId="0" xfId="0" applyAlignment="1">
      <alignment vertical="top" wrapText="1"/>
    </xf>
    <xf numFmtId="176" fontId="53" fillId="10" borderId="190" xfId="0" applyNumberFormat="1" applyFont="1" applyFill="1" applyBorder="1" applyAlignment="1" applyProtection="1">
      <alignment horizontal="center"/>
      <protection locked="0"/>
    </xf>
    <xf numFmtId="176" fontId="53" fillId="10" borderId="190" xfId="0" applyNumberFormat="1" applyFont="1" applyFill="1" applyBorder="1" applyAlignment="1" applyProtection="1">
      <protection locked="0"/>
    </xf>
    <xf numFmtId="176" fontId="53" fillId="10" borderId="194" xfId="0" applyNumberFormat="1" applyFont="1" applyFill="1" applyBorder="1" applyAlignment="1" applyProtection="1">
      <alignment horizontal="center"/>
      <protection locked="0"/>
    </xf>
    <xf numFmtId="176" fontId="53" fillId="10" borderId="194" xfId="0" applyNumberFormat="1" applyFont="1" applyFill="1" applyBorder="1" applyAlignment="1" applyProtection="1">
      <protection locked="0"/>
    </xf>
    <xf numFmtId="0" fontId="46" fillId="0" borderId="195" xfId="0" applyFont="1" applyFill="1" applyBorder="1" applyAlignment="1">
      <alignment horizontal="center"/>
    </xf>
    <xf numFmtId="0" fontId="0" fillId="0" borderId="195" xfId="0" applyBorder="1" applyAlignment="1"/>
    <xf numFmtId="0" fontId="46" fillId="0" borderId="195" xfId="0" applyFont="1" applyBorder="1" applyAlignment="1">
      <alignment horizontal="center"/>
    </xf>
    <xf numFmtId="176" fontId="53" fillId="10" borderId="196" xfId="0" applyNumberFormat="1" applyFont="1" applyFill="1" applyBorder="1" applyAlignment="1" applyProtection="1">
      <alignment horizontal="center"/>
      <protection locked="0"/>
    </xf>
    <xf numFmtId="176" fontId="53" fillId="10" borderId="196" xfId="0" applyNumberFormat="1" applyFont="1" applyFill="1" applyBorder="1" applyAlignment="1" applyProtection="1">
      <protection locked="0"/>
    </xf>
    <xf numFmtId="3" fontId="53" fillId="10" borderId="111" xfId="0" applyNumberFormat="1" applyFont="1" applyFill="1" applyBorder="1" applyAlignment="1" applyProtection="1">
      <alignment horizontal="center"/>
      <protection locked="0"/>
    </xf>
    <xf numFmtId="3" fontId="53" fillId="10" borderId="100" xfId="0" applyNumberFormat="1" applyFont="1" applyFill="1" applyBorder="1" applyAlignment="1" applyProtection="1">
      <alignment horizontal="center"/>
      <protection locked="0"/>
    </xf>
    <xf numFmtId="3" fontId="53" fillId="10" borderId="106" xfId="0" applyNumberFormat="1" applyFont="1" applyFill="1" applyBorder="1" applyAlignment="1" applyProtection="1">
      <alignment horizontal="center"/>
      <protection locked="0"/>
    </xf>
    <xf numFmtId="3" fontId="53" fillId="10" borderId="62" xfId="0" applyNumberFormat="1" applyFont="1" applyFill="1" applyBorder="1" applyAlignment="1" applyProtection="1">
      <alignment horizontal="center"/>
      <protection locked="0"/>
    </xf>
    <xf numFmtId="3" fontId="53" fillId="10" borderId="99" xfId="0" applyNumberFormat="1" applyFont="1" applyFill="1" applyBorder="1" applyAlignment="1" applyProtection="1">
      <alignment horizontal="center"/>
      <protection locked="0"/>
    </xf>
    <xf numFmtId="3" fontId="53" fillId="10" borderId="105" xfId="0" applyNumberFormat="1" applyFont="1" applyFill="1" applyBorder="1" applyAlignment="1" applyProtection="1">
      <alignment horizontal="center"/>
      <protection locked="0"/>
    </xf>
    <xf numFmtId="0" fontId="46" fillId="0" borderId="0" xfId="0" applyFont="1" applyFill="1" applyAlignment="1">
      <alignment wrapText="1"/>
    </xf>
    <xf numFmtId="0" fontId="53" fillId="10" borderId="62" xfId="0" applyFont="1" applyFill="1" applyBorder="1" applyAlignment="1" applyProtection="1">
      <protection locked="0"/>
    </xf>
    <xf numFmtId="0" fontId="53" fillId="0" borderId="99" xfId="0" applyFont="1" applyBorder="1" applyAlignment="1" applyProtection="1">
      <protection locked="0"/>
    </xf>
    <xf numFmtId="0" fontId="53" fillId="0" borderId="105" xfId="0" applyFont="1" applyBorder="1" applyAlignment="1" applyProtection="1">
      <protection locked="0"/>
    </xf>
    <xf numFmtId="0" fontId="53" fillId="10" borderId="191" xfId="0" applyFont="1" applyFill="1" applyBorder="1" applyAlignment="1" applyProtection="1">
      <protection locked="0"/>
    </xf>
    <xf numFmtId="0" fontId="53" fillId="0" borderId="192" xfId="0" applyFont="1" applyBorder="1" applyAlignment="1" applyProtection="1">
      <protection locked="0"/>
    </xf>
    <xf numFmtId="0" fontId="53" fillId="0" borderId="193" xfId="0" applyFont="1" applyBorder="1" applyAlignment="1" applyProtection="1">
      <protection locked="0"/>
    </xf>
    <xf numFmtId="0" fontId="46" fillId="0" borderId="13" xfId="0" applyFont="1" applyBorder="1" applyAlignment="1">
      <alignment horizontal="left" wrapText="1"/>
    </xf>
    <xf numFmtId="0" fontId="53" fillId="10" borderId="189" xfId="0" applyFont="1" applyFill="1" applyBorder="1" applyAlignment="1" applyProtection="1">
      <protection locked="0"/>
    </xf>
    <xf numFmtId="0" fontId="53" fillId="0" borderId="98" xfId="0" applyFont="1" applyBorder="1" applyAlignment="1" applyProtection="1">
      <protection locked="0"/>
    </xf>
    <xf numFmtId="0" fontId="53" fillId="0" borderId="104" xfId="0" applyFont="1" applyBorder="1" applyAlignment="1" applyProtection="1">
      <protection locked="0"/>
    </xf>
    <xf numFmtId="3" fontId="53" fillId="10" borderId="186" xfId="0" applyNumberFormat="1" applyFont="1" applyFill="1" applyBorder="1" applyAlignment="1" applyProtection="1">
      <alignment horizontal="center"/>
      <protection locked="0"/>
    </xf>
    <xf numFmtId="0" fontId="47" fillId="0" borderId="187" xfId="0" applyFont="1" applyBorder="1" applyAlignment="1" applyProtection="1">
      <alignment horizontal="center"/>
      <protection locked="0"/>
    </xf>
    <xf numFmtId="0" fontId="47" fillId="0" borderId="188" xfId="0" applyFont="1" applyBorder="1" applyAlignment="1" applyProtection="1">
      <alignment horizontal="center"/>
      <protection locked="0"/>
    </xf>
    <xf numFmtId="3" fontId="53" fillId="10" borderId="189" xfId="0" applyNumberFormat="1" applyFont="1" applyFill="1" applyBorder="1" applyAlignment="1" applyProtection="1">
      <alignment horizontal="center"/>
      <protection locked="0"/>
    </xf>
    <xf numFmtId="3" fontId="53" fillId="10" borderId="98" xfId="0" applyNumberFormat="1" applyFont="1" applyFill="1" applyBorder="1" applyAlignment="1" applyProtection="1">
      <alignment horizontal="center"/>
      <protection locked="0"/>
    </xf>
    <xf numFmtId="3" fontId="53" fillId="10" borderId="104" xfId="0" applyNumberFormat="1" applyFont="1" applyFill="1" applyBorder="1" applyAlignment="1" applyProtection="1">
      <alignment horizontal="center"/>
      <protection locked="0"/>
    </xf>
    <xf numFmtId="0" fontId="53" fillId="0" borderId="187" xfId="0" applyFont="1" applyBorder="1" applyAlignment="1" applyProtection="1">
      <alignment horizontal="center"/>
      <protection locked="0"/>
    </xf>
    <xf numFmtId="0" fontId="53" fillId="0" borderId="188" xfId="0" applyFont="1" applyBorder="1" applyAlignment="1" applyProtection="1">
      <alignment horizontal="center"/>
      <protection locked="0"/>
    </xf>
    <xf numFmtId="0" fontId="53" fillId="0" borderId="187" xfId="0" applyFont="1" applyBorder="1" applyAlignment="1">
      <alignment horizontal="center"/>
    </xf>
    <xf numFmtId="0" fontId="53" fillId="0" borderId="188" xfId="0" applyFont="1" applyBorder="1" applyAlignment="1">
      <alignment horizontal="center"/>
    </xf>
    <xf numFmtId="0" fontId="0" fillId="0" borderId="187" xfId="0" applyBorder="1" applyAlignment="1">
      <alignment horizontal="center"/>
    </xf>
    <xf numFmtId="0" fontId="0" fillId="0" borderId="188" xfId="0" applyBorder="1" applyAlignment="1">
      <alignment horizontal="center"/>
    </xf>
    <xf numFmtId="0" fontId="25" fillId="3" borderId="0" xfId="0" applyFont="1" applyFill="1" applyAlignment="1">
      <alignment horizontal="right" vertical="center" wrapText="1"/>
    </xf>
    <xf numFmtId="0" fontId="111" fillId="0" borderId="0" xfId="0" applyFont="1" applyAlignment="1">
      <alignment wrapText="1"/>
    </xf>
    <xf numFmtId="3" fontId="57" fillId="9" borderId="111" xfId="0" applyNumberFormat="1" applyFont="1" applyFill="1" applyBorder="1" applyAlignment="1" applyProtection="1">
      <alignment horizontal="center"/>
    </xf>
    <xf numFmtId="3" fontId="57" fillId="9" borderId="100" xfId="0" applyNumberFormat="1" applyFont="1" applyFill="1" applyBorder="1" applyAlignment="1" applyProtection="1">
      <alignment horizontal="center"/>
    </xf>
    <xf numFmtId="0" fontId="57" fillId="9" borderId="106" xfId="0" applyFont="1" applyFill="1" applyBorder="1" applyAlignment="1" applyProtection="1">
      <alignment horizontal="center"/>
    </xf>
    <xf numFmtId="3" fontId="57" fillId="9" borderId="203" xfId="0" applyNumberFormat="1" applyFont="1" applyFill="1" applyBorder="1" applyAlignment="1" applyProtection="1">
      <alignment horizontal="center"/>
    </xf>
    <xf numFmtId="0" fontId="47" fillId="9" borderId="117" xfId="0" applyFont="1" applyFill="1" applyBorder="1" applyAlignment="1" applyProtection="1">
      <alignment horizontal="center"/>
    </xf>
    <xf numFmtId="3" fontId="57" fillId="9" borderId="189" xfId="0" applyNumberFormat="1" applyFont="1" applyFill="1" applyBorder="1" applyAlignment="1" applyProtection="1">
      <alignment horizontal="center"/>
    </xf>
    <xf numFmtId="3" fontId="57" fillId="9" borderId="98" xfId="0" applyNumberFormat="1" applyFont="1" applyFill="1" applyBorder="1" applyAlignment="1" applyProtection="1">
      <alignment horizontal="center"/>
    </xf>
    <xf numFmtId="0" fontId="57" fillId="9" borderId="104" xfId="0" applyFont="1" applyFill="1" applyBorder="1" applyAlignment="1" applyProtection="1">
      <alignment horizontal="center"/>
    </xf>
    <xf numFmtId="0" fontId="96" fillId="0" borderId="13" xfId="0" applyFont="1" applyBorder="1" applyAlignment="1">
      <alignment horizontal="left" wrapText="1"/>
    </xf>
    <xf numFmtId="0" fontId="98" fillId="0" borderId="13" xfId="0" applyFont="1" applyBorder="1" applyAlignment="1">
      <alignment wrapText="1"/>
    </xf>
    <xf numFmtId="3" fontId="57" fillId="9" borderId="201" xfId="0" applyNumberFormat="1" applyFont="1" applyFill="1" applyBorder="1" applyAlignment="1" applyProtection="1">
      <alignment horizontal="center"/>
    </xf>
    <xf numFmtId="0" fontId="47" fillId="9" borderId="118" xfId="0" applyFont="1" applyFill="1" applyBorder="1" applyAlignment="1" applyProtection="1">
      <alignment horizontal="center"/>
    </xf>
    <xf numFmtId="3" fontId="57" fillId="9" borderId="202" xfId="0" applyNumberFormat="1" applyFont="1" applyFill="1" applyBorder="1" applyAlignment="1" applyProtection="1">
      <alignment horizontal="center" wrapText="1"/>
    </xf>
    <xf numFmtId="0" fontId="47" fillId="9" borderId="203" xfId="0" applyFont="1" applyFill="1" applyBorder="1" applyAlignment="1" applyProtection="1">
      <alignment wrapText="1"/>
    </xf>
    <xf numFmtId="3" fontId="57" fillId="9" borderId="203" xfId="0" applyNumberFormat="1" applyFont="1" applyFill="1" applyBorder="1" applyAlignment="1" applyProtection="1">
      <alignment horizontal="center" wrapText="1"/>
    </xf>
    <xf numFmtId="3" fontId="57" fillId="9" borderId="205" xfId="0" applyNumberFormat="1" applyFont="1" applyFill="1" applyBorder="1" applyAlignment="1" applyProtection="1">
      <alignment horizontal="center" wrapText="1"/>
    </xf>
    <xf numFmtId="0" fontId="47" fillId="9" borderId="201" xfId="0" applyFont="1" applyFill="1" applyBorder="1" applyAlignment="1" applyProtection="1">
      <alignment wrapText="1"/>
    </xf>
    <xf numFmtId="3" fontId="57" fillId="9" borderId="62" xfId="0" applyNumberFormat="1" applyFont="1" applyFill="1" applyBorder="1" applyAlignment="1" applyProtection="1">
      <alignment horizontal="center"/>
    </xf>
    <xf numFmtId="3" fontId="57" fillId="9" borderId="99" xfId="0" applyNumberFormat="1" applyFont="1" applyFill="1" applyBorder="1" applyAlignment="1" applyProtection="1">
      <alignment horizontal="center"/>
    </xf>
    <xf numFmtId="0" fontId="57" fillId="9" borderId="105" xfId="0" applyFont="1" applyFill="1" applyBorder="1" applyAlignment="1" applyProtection="1">
      <alignment horizontal="center"/>
    </xf>
    <xf numFmtId="3" fontId="57" fillId="9" borderId="201" xfId="0" applyNumberFormat="1" applyFont="1" applyFill="1" applyBorder="1" applyAlignment="1" applyProtection="1">
      <alignment horizontal="center" wrapText="1"/>
    </xf>
    <xf numFmtId="3" fontId="57" fillId="9" borderId="200" xfId="0" applyNumberFormat="1" applyFont="1" applyFill="1" applyBorder="1" applyAlignment="1" applyProtection="1">
      <alignment horizontal="center"/>
    </xf>
    <xf numFmtId="0" fontId="47" fillId="9" borderId="204" xfId="0" applyFont="1" applyFill="1" applyBorder="1" applyAlignment="1" applyProtection="1">
      <alignment horizontal="center"/>
    </xf>
    <xf numFmtId="3" fontId="57" fillId="9" borderId="200" xfId="0" applyNumberFormat="1" applyFont="1" applyFill="1" applyBorder="1" applyAlignment="1" applyProtection="1">
      <alignment horizontal="center" wrapText="1"/>
    </xf>
    <xf numFmtId="0" fontId="47" fillId="9" borderId="200" xfId="0" applyFont="1" applyFill="1" applyBorder="1" applyAlignment="1" applyProtection="1">
      <alignment wrapText="1"/>
    </xf>
    <xf numFmtId="0" fontId="10" fillId="0" borderId="8" xfId="0" applyFont="1" applyFill="1" applyBorder="1" applyAlignment="1">
      <alignment horizontal="left"/>
    </xf>
    <xf numFmtId="0" fontId="10" fillId="0" borderId="17" xfId="0" applyFont="1" applyFill="1" applyBorder="1" applyAlignment="1">
      <alignment horizontal="left"/>
    </xf>
    <xf numFmtId="0" fontId="10" fillId="0" borderId="12" xfId="0" applyFont="1" applyFill="1" applyBorder="1" applyAlignment="1">
      <alignment horizontal="left"/>
    </xf>
    <xf numFmtId="0" fontId="45" fillId="0" borderId="197" xfId="0" applyFont="1" applyBorder="1" applyAlignment="1">
      <alignment horizontal="center" wrapText="1"/>
    </xf>
    <xf numFmtId="0" fontId="0" fillId="0" borderId="197" xfId="0" applyBorder="1" applyAlignment="1">
      <alignment wrapText="1"/>
    </xf>
    <xf numFmtId="0" fontId="0" fillId="0" borderId="198" xfId="0" applyBorder="1" applyAlignment="1">
      <alignment horizontal="center" wrapText="1"/>
    </xf>
    <xf numFmtId="3" fontId="57" fillId="9" borderId="199" xfId="0" applyNumberFormat="1" applyFont="1" applyFill="1" applyBorder="1" applyAlignment="1" applyProtection="1">
      <alignment horizontal="center" wrapText="1"/>
    </xf>
    <xf numFmtId="0" fontId="45" fillId="0" borderId="187" xfId="0" applyFont="1" applyBorder="1" applyAlignment="1">
      <alignment horizontal="center" wrapText="1"/>
    </xf>
    <xf numFmtId="0" fontId="57" fillId="9" borderId="191" xfId="0" applyFont="1" applyFill="1" applyBorder="1" applyAlignment="1"/>
    <xf numFmtId="0" fontId="57" fillId="9" borderId="192" xfId="0" applyFont="1" applyFill="1" applyBorder="1" applyAlignment="1"/>
    <xf numFmtId="0" fontId="57" fillId="9" borderId="193" xfId="0" applyFont="1" applyFill="1" applyBorder="1" applyAlignment="1"/>
    <xf numFmtId="0" fontId="57" fillId="9" borderId="189" xfId="0" applyFont="1" applyFill="1" applyBorder="1" applyAlignment="1"/>
    <xf numFmtId="0" fontId="57" fillId="9" borderId="98" xfId="0" applyFont="1" applyFill="1" applyBorder="1" applyAlignment="1"/>
    <xf numFmtId="0" fontId="57" fillId="9" borderId="104" xfId="0" applyFont="1" applyFill="1" applyBorder="1" applyAlignment="1"/>
    <xf numFmtId="0" fontId="57" fillId="9" borderId="62" xfId="0" applyFont="1" applyFill="1" applyBorder="1" applyAlignment="1"/>
    <xf numFmtId="0" fontId="57" fillId="9" borderId="99" xfId="0" applyFont="1" applyFill="1" applyBorder="1" applyAlignment="1"/>
    <xf numFmtId="0" fontId="57" fillId="9" borderId="105" xfId="0" applyFont="1" applyFill="1" applyBorder="1" applyAlignment="1"/>
    <xf numFmtId="0" fontId="46" fillId="0" borderId="0" xfId="0" applyNumberFormat="1" applyFont="1" applyFill="1" applyAlignment="1">
      <alignment wrapText="1"/>
    </xf>
    <xf numFmtId="0" fontId="25" fillId="0" borderId="0" xfId="0" applyFont="1" applyAlignment="1">
      <alignment horizontal="right" wrapText="1"/>
    </xf>
    <xf numFmtId="0" fontId="25" fillId="0" borderId="0" xfId="0" applyFont="1" applyAlignment="1">
      <alignment horizontal="right"/>
    </xf>
    <xf numFmtId="0" fontId="0" fillId="0" borderId="0" xfId="0" applyAlignment="1">
      <alignment horizontal="right"/>
    </xf>
    <xf numFmtId="0" fontId="44" fillId="0" borderId="97" xfId="0" applyFont="1" applyBorder="1" applyAlignment="1" applyProtection="1">
      <alignment horizontal="right" wrapText="1"/>
    </xf>
    <xf numFmtId="0" fontId="0" fillId="0" borderId="207" xfId="0" applyBorder="1" applyAlignment="1">
      <alignment wrapText="1"/>
    </xf>
    <xf numFmtId="0" fontId="44" fillId="0" borderId="19" xfId="0" applyFont="1" applyBorder="1" applyAlignment="1" applyProtection="1">
      <alignment horizontal="right" wrapText="1"/>
    </xf>
    <xf numFmtId="0" fontId="0" fillId="0" borderId="10" xfId="0" applyBorder="1" applyAlignment="1">
      <alignment wrapText="1"/>
    </xf>
    <xf numFmtId="0" fontId="44" fillId="0" borderId="0" xfId="0" applyFont="1" applyAlignment="1" applyProtection="1">
      <alignment horizontal="right" wrapText="1"/>
    </xf>
    <xf numFmtId="0" fontId="0" fillId="0" borderId="206" xfId="0" applyBorder="1" applyAlignment="1">
      <alignment wrapText="1"/>
    </xf>
    <xf numFmtId="0" fontId="96" fillId="0" borderId="0" xfId="0" applyFont="1" applyAlignment="1">
      <alignment vertical="top" wrapText="1"/>
    </xf>
    <xf numFmtId="0" fontId="20" fillId="0" borderId="0" xfId="0" applyFont="1" applyAlignment="1">
      <alignment vertical="top" wrapText="1"/>
    </xf>
    <xf numFmtId="0" fontId="28" fillId="0" borderId="0" xfId="0" applyFont="1" applyAlignment="1">
      <alignment horizontal="right" vertical="top" wrapText="1"/>
    </xf>
    <xf numFmtId="0" fontId="5" fillId="0" borderId="0" xfId="0" applyFont="1" applyAlignment="1">
      <alignment horizontal="right" vertical="top" wrapText="1"/>
    </xf>
    <xf numFmtId="0" fontId="28" fillId="0" borderId="0" xfId="0" applyFont="1" applyAlignment="1">
      <alignment vertical="top" wrapText="1"/>
    </xf>
    <xf numFmtId="0" fontId="45" fillId="0" borderId="185" xfId="0" applyFont="1" applyFill="1" applyBorder="1" applyAlignment="1">
      <alignment horizontal="center" wrapText="1"/>
    </xf>
    <xf numFmtId="0" fontId="0" fillId="0" borderId="237" xfId="0" applyBorder="1" applyAlignment="1">
      <alignment wrapText="1"/>
    </xf>
    <xf numFmtId="3" fontId="53" fillId="10" borderId="232" xfId="0" applyNumberFormat="1" applyFont="1" applyFill="1" applyBorder="1" applyAlignment="1" applyProtection="1">
      <alignment horizontal="center" wrapText="1"/>
      <protection locked="0"/>
    </xf>
    <xf numFmtId="3" fontId="53" fillId="10" borderId="143" xfId="0" applyNumberFormat="1" applyFont="1" applyFill="1" applyBorder="1" applyAlignment="1" applyProtection="1">
      <alignment horizontal="center" wrapText="1"/>
      <protection locked="0"/>
    </xf>
    <xf numFmtId="0" fontId="45" fillId="0" borderId="238" xfId="0" applyFont="1" applyFill="1" applyBorder="1" applyAlignment="1">
      <alignment horizontal="center" wrapText="1"/>
    </xf>
    <xf numFmtId="0" fontId="45" fillId="0" borderId="239" xfId="0" applyFont="1" applyFill="1" applyBorder="1" applyAlignment="1">
      <alignment horizontal="center" wrapText="1"/>
    </xf>
    <xf numFmtId="0" fontId="45" fillId="0" borderId="141" xfId="0" applyFont="1" applyFill="1" applyBorder="1" applyAlignment="1">
      <alignment horizontal="center" wrapText="1"/>
    </xf>
    <xf numFmtId="0" fontId="45" fillId="0" borderId="240" xfId="0" applyFont="1" applyFill="1" applyBorder="1" applyAlignment="1">
      <alignment horizontal="center" wrapText="1"/>
    </xf>
    <xf numFmtId="0" fontId="0" fillId="0" borderId="239" xfId="0" applyBorder="1" applyAlignment="1">
      <alignment wrapText="1"/>
    </xf>
    <xf numFmtId="0" fontId="0" fillId="0" borderId="256" xfId="0" applyBorder="1" applyAlignment="1">
      <alignment wrapText="1"/>
    </xf>
    <xf numFmtId="0" fontId="53" fillId="10" borderId="225" xfId="0" applyFont="1" applyFill="1" applyBorder="1" applyAlignment="1" applyProtection="1">
      <alignment horizontal="center" wrapText="1"/>
      <protection locked="0"/>
    </xf>
    <xf numFmtId="0" fontId="53" fillId="10" borderId="226" xfId="0" applyFont="1" applyFill="1" applyBorder="1" applyAlignment="1" applyProtection="1">
      <alignment horizontal="center" wrapText="1"/>
      <protection locked="0"/>
    </xf>
    <xf numFmtId="0" fontId="23" fillId="0" borderId="218" xfId="0" applyFont="1" applyBorder="1" applyAlignment="1" applyProtection="1">
      <alignment horizontal="center" wrapText="1"/>
      <protection locked="0"/>
    </xf>
    <xf numFmtId="0" fontId="23" fillId="0" borderId="257" xfId="0" applyFont="1" applyBorder="1" applyAlignment="1" applyProtection="1">
      <alignment horizontal="center" wrapText="1"/>
      <protection locked="0"/>
    </xf>
    <xf numFmtId="0" fontId="23" fillId="0" borderId="258" xfId="0" applyFont="1" applyBorder="1" applyAlignment="1" applyProtection="1">
      <alignment horizontal="center" wrapText="1"/>
      <protection locked="0"/>
    </xf>
    <xf numFmtId="0" fontId="23" fillId="0" borderId="259" xfId="0" applyFont="1" applyBorder="1" applyAlignment="1" applyProtection="1">
      <alignment horizontal="center" wrapText="1"/>
      <protection locked="0"/>
    </xf>
    <xf numFmtId="3" fontId="53" fillId="10" borderId="36" xfId="0" applyNumberFormat="1" applyFont="1" applyFill="1" applyBorder="1" applyAlignment="1" applyProtection="1">
      <alignment horizontal="center" wrapText="1"/>
      <protection locked="0"/>
    </xf>
    <xf numFmtId="3" fontId="53" fillId="10" borderId="99" xfId="0" applyNumberFormat="1" applyFont="1" applyFill="1" applyBorder="1" applyAlignment="1" applyProtection="1">
      <alignment horizontal="center" wrapText="1"/>
      <protection locked="0"/>
    </xf>
    <xf numFmtId="0" fontId="45" fillId="0" borderId="170" xfId="0" applyFont="1" applyFill="1" applyBorder="1" applyAlignment="1">
      <alignment horizontal="center" wrapText="1"/>
    </xf>
    <xf numFmtId="0" fontId="45" fillId="0" borderId="183" xfId="0" applyFont="1" applyFill="1" applyBorder="1" applyAlignment="1">
      <alignment horizontal="center" wrapText="1"/>
    </xf>
    <xf numFmtId="0" fontId="45" fillId="0" borderId="253" xfId="0" applyFont="1" applyFill="1" applyBorder="1" applyAlignment="1">
      <alignment horizontal="center" wrapText="1"/>
    </xf>
    <xf numFmtId="0" fontId="0" fillId="0" borderId="107" xfId="0" applyBorder="1" applyAlignment="1">
      <alignment horizontal="center" wrapText="1"/>
    </xf>
    <xf numFmtId="0" fontId="45" fillId="0" borderId="255" xfId="0" applyFont="1" applyFill="1" applyBorder="1" applyAlignment="1">
      <alignment horizontal="center" wrapText="1"/>
    </xf>
    <xf numFmtId="0" fontId="45" fillId="0" borderId="107" xfId="0" applyFont="1" applyFill="1" applyBorder="1" applyAlignment="1">
      <alignment horizontal="center" wrapText="1"/>
    </xf>
    <xf numFmtId="3" fontId="53" fillId="10" borderId="101" xfId="0" applyNumberFormat="1" applyFont="1" applyFill="1" applyBorder="1" applyAlignment="1" applyProtection="1">
      <alignment horizontal="center" wrapText="1"/>
      <protection locked="0"/>
    </xf>
    <xf numFmtId="0" fontId="0" fillId="0" borderId="156" xfId="0" applyBorder="1" applyAlignment="1">
      <alignment horizontal="center" wrapText="1"/>
    </xf>
    <xf numFmtId="3" fontId="53" fillId="10" borderId="102" xfId="0" applyNumberFormat="1" applyFont="1" applyFill="1" applyBorder="1" applyAlignment="1" applyProtection="1">
      <alignment horizontal="center" wrapText="1"/>
      <protection locked="0"/>
    </xf>
    <xf numFmtId="0" fontId="53" fillId="10" borderId="227" xfId="0" applyFont="1" applyFill="1" applyBorder="1" applyAlignment="1" applyProtection="1">
      <alignment horizontal="center" wrapText="1"/>
      <protection locked="0"/>
    </xf>
    <xf numFmtId="0" fontId="53" fillId="10" borderId="138" xfId="0" applyFont="1" applyFill="1" applyBorder="1" applyAlignment="1" applyProtection="1">
      <alignment horizontal="center" wrapText="1"/>
      <protection locked="0"/>
    </xf>
    <xf numFmtId="0" fontId="23" fillId="0" borderId="230" xfId="0" applyFont="1" applyBorder="1" applyAlignment="1" applyProtection="1">
      <alignment horizontal="center" wrapText="1"/>
      <protection locked="0"/>
    </xf>
    <xf numFmtId="0" fontId="23" fillId="0" borderId="0" xfId="0" applyFont="1" applyBorder="1" applyAlignment="1" applyProtection="1">
      <alignment horizontal="center" wrapText="1"/>
      <protection locked="0"/>
    </xf>
    <xf numFmtId="0" fontId="23" fillId="0" borderId="252" xfId="0" applyFont="1" applyBorder="1" applyAlignment="1" applyProtection="1">
      <alignment horizontal="center" wrapText="1"/>
      <protection locked="0"/>
    </xf>
    <xf numFmtId="0" fontId="23" fillId="0" borderId="97" xfId="0" applyFont="1" applyBorder="1" applyAlignment="1" applyProtection="1">
      <alignment horizontal="center" wrapText="1"/>
      <protection locked="0"/>
    </xf>
    <xf numFmtId="3" fontId="53" fillId="10" borderId="129" xfId="0" applyNumberFormat="1" applyFont="1" applyFill="1" applyBorder="1" applyAlignment="1" applyProtection="1">
      <alignment horizontal="center" wrapText="1"/>
      <protection locked="0"/>
    </xf>
    <xf numFmtId="3" fontId="53" fillId="10" borderId="192" xfId="0" applyNumberFormat="1" applyFont="1" applyFill="1" applyBorder="1" applyAlignment="1" applyProtection="1">
      <alignment horizontal="center" wrapText="1"/>
      <protection locked="0"/>
    </xf>
    <xf numFmtId="0" fontId="0" fillId="0" borderId="254" xfId="0" applyBorder="1" applyAlignment="1">
      <alignment horizontal="center" wrapText="1"/>
    </xf>
    <xf numFmtId="3" fontId="53" fillId="10" borderId="103" xfId="0" applyNumberFormat="1" applyFont="1" applyFill="1" applyBorder="1" applyAlignment="1" applyProtection="1">
      <alignment horizontal="center" wrapText="1"/>
      <protection locked="0"/>
    </xf>
    <xf numFmtId="3" fontId="53" fillId="10" borderId="224" xfId="0" applyNumberFormat="1" applyFont="1" applyFill="1" applyBorder="1" applyAlignment="1" applyProtection="1">
      <alignment horizontal="center" wrapText="1"/>
      <protection locked="0"/>
    </xf>
    <xf numFmtId="0" fontId="53" fillId="10" borderId="248" xfId="0" applyFont="1" applyFill="1" applyBorder="1" applyAlignment="1" applyProtection="1">
      <alignment horizontal="center" wrapText="1"/>
      <protection locked="0"/>
    </xf>
    <xf numFmtId="0" fontId="23" fillId="0" borderId="15" xfId="0" applyFont="1" applyBorder="1" applyAlignment="1" applyProtection="1">
      <alignment horizontal="center" wrapText="1"/>
      <protection locked="0"/>
    </xf>
    <xf numFmtId="0" fontId="23" fillId="0" borderId="249" xfId="0" applyFont="1" applyBorder="1" applyAlignment="1" applyProtection="1">
      <alignment horizontal="center" wrapText="1"/>
      <protection locked="0"/>
    </xf>
    <xf numFmtId="3" fontId="53" fillId="10" borderId="250" xfId="0" applyNumberFormat="1" applyFont="1" applyFill="1" applyBorder="1" applyAlignment="1" applyProtection="1">
      <alignment horizontal="center" wrapText="1"/>
      <protection locked="0"/>
    </xf>
    <xf numFmtId="3" fontId="96" fillId="9" borderId="185" xfId="0" applyNumberFormat="1" applyFont="1" applyFill="1" applyBorder="1" applyAlignment="1" applyProtection="1">
      <alignment horizontal="center" wrapText="1"/>
    </xf>
    <xf numFmtId="3" fontId="96" fillId="9" borderId="251" xfId="0" applyNumberFormat="1" applyFont="1" applyFill="1" applyBorder="1" applyAlignment="1" applyProtection="1">
      <alignment horizontal="center" wrapText="1"/>
    </xf>
    <xf numFmtId="3" fontId="96" fillId="9" borderId="237" xfId="0" applyNumberFormat="1" applyFont="1" applyFill="1" applyBorder="1" applyAlignment="1" applyProtection="1">
      <alignment horizontal="center" wrapText="1"/>
    </xf>
    <xf numFmtId="3" fontId="53" fillId="10" borderId="105" xfId="0" applyNumberFormat="1" applyFont="1" applyFill="1" applyBorder="1" applyAlignment="1" applyProtection="1">
      <alignment horizontal="center" wrapText="1"/>
      <protection locked="0"/>
    </xf>
    <xf numFmtId="3" fontId="53" fillId="10" borderId="210" xfId="0" applyNumberFormat="1" applyFont="1" applyFill="1" applyBorder="1" applyAlignment="1" applyProtection="1">
      <alignment horizontal="center" wrapText="1"/>
      <protection locked="0"/>
    </xf>
    <xf numFmtId="3" fontId="53" fillId="10" borderId="193" xfId="0" applyNumberFormat="1" applyFont="1" applyFill="1" applyBorder="1" applyAlignment="1" applyProtection="1">
      <alignment horizontal="center" wrapText="1"/>
      <protection locked="0"/>
    </xf>
    <xf numFmtId="0" fontId="53" fillId="10" borderId="19" xfId="0" applyFont="1" applyFill="1" applyBorder="1" applyAlignment="1" applyProtection="1">
      <alignment horizontal="center" wrapText="1"/>
      <protection locked="0"/>
    </xf>
    <xf numFmtId="0" fontId="23" fillId="0" borderId="13" xfId="0" applyFont="1" applyBorder="1" applyAlignment="1" applyProtection="1">
      <alignment horizontal="center" wrapText="1"/>
      <protection locked="0"/>
    </xf>
    <xf numFmtId="3" fontId="53" fillId="10" borderId="18" xfId="0" applyNumberFormat="1" applyFont="1" applyFill="1" applyBorder="1" applyAlignment="1" applyProtection="1">
      <alignment horizontal="center" wrapText="1"/>
      <protection locked="0"/>
    </xf>
    <xf numFmtId="3" fontId="53" fillId="10" borderId="104" xfId="0" applyNumberFormat="1" applyFont="1" applyFill="1" applyBorder="1" applyAlignment="1" applyProtection="1">
      <alignment horizontal="center" wrapText="1"/>
      <protection locked="0"/>
    </xf>
    <xf numFmtId="3" fontId="53" fillId="10" borderId="241" xfId="0" applyNumberFormat="1" applyFont="1" applyFill="1" applyBorder="1" applyAlignment="1" applyProtection="1">
      <alignment horizontal="center" wrapText="1"/>
      <protection locked="0"/>
    </xf>
    <xf numFmtId="3" fontId="96" fillId="9" borderId="141" xfId="0" applyNumberFormat="1" applyFont="1" applyFill="1" applyBorder="1" applyAlignment="1" applyProtection="1">
      <alignment horizontal="center" wrapText="1"/>
    </xf>
    <xf numFmtId="3" fontId="96" fillId="9" borderId="220" xfId="0" applyNumberFormat="1" applyFont="1" applyFill="1" applyBorder="1" applyAlignment="1" applyProtection="1">
      <alignment horizontal="center" wrapText="1"/>
    </xf>
    <xf numFmtId="3" fontId="96" fillId="9" borderId="236" xfId="0" applyNumberFormat="1" applyFont="1" applyFill="1" applyBorder="1" applyAlignment="1" applyProtection="1">
      <alignment horizontal="center" wrapText="1"/>
    </xf>
    <xf numFmtId="0" fontId="45" fillId="0" borderId="208" xfId="0" applyFont="1" applyFill="1" applyBorder="1" applyAlignment="1">
      <alignment horizontal="center" wrapText="1"/>
    </xf>
    <xf numFmtId="0" fontId="45" fillId="0" borderId="242" xfId="0" applyFont="1" applyFill="1" applyBorder="1" applyAlignment="1">
      <alignment horizontal="center" wrapText="1"/>
    </xf>
    <xf numFmtId="0" fontId="44" fillId="0" borderId="0" xfId="0" applyFont="1" applyFill="1" applyAlignment="1">
      <alignment horizontal="left" wrapText="1"/>
    </xf>
    <xf numFmtId="0" fontId="45" fillId="0" borderId="225" xfId="0" applyFont="1" applyFill="1" applyBorder="1" applyAlignment="1">
      <alignment horizontal="center" wrapText="1"/>
    </xf>
    <xf numFmtId="0" fontId="0" fillId="0" borderId="226" xfId="0" applyBorder="1" applyAlignment="1">
      <alignment horizontal="center" wrapText="1"/>
    </xf>
    <xf numFmtId="0" fontId="45" fillId="0" borderId="138" xfId="0" applyFont="1" applyFill="1" applyBorder="1" applyAlignment="1">
      <alignment horizontal="center" wrapText="1"/>
    </xf>
    <xf numFmtId="0" fontId="45" fillId="0" borderId="227" xfId="0" applyFont="1" applyFill="1" applyBorder="1" applyAlignment="1">
      <alignment horizontal="center" wrapText="1"/>
    </xf>
    <xf numFmtId="0" fontId="45" fillId="0" borderId="209" xfId="0" applyFont="1" applyFill="1" applyBorder="1" applyAlignment="1">
      <alignment horizontal="center" wrapText="1"/>
    </xf>
    <xf numFmtId="0" fontId="53" fillId="10" borderId="229" xfId="0" applyFont="1" applyFill="1" applyBorder="1" applyAlignment="1" applyProtection="1">
      <alignment horizontal="center" wrapText="1"/>
      <protection locked="0"/>
    </xf>
    <xf numFmtId="0" fontId="23" fillId="0" borderId="122" xfId="0" applyFont="1" applyBorder="1" applyAlignment="1" applyProtection="1">
      <alignment horizontal="center" wrapText="1"/>
      <protection locked="0"/>
    </xf>
    <xf numFmtId="3" fontId="53" fillId="10" borderId="223" xfId="0" applyNumberFormat="1" applyFont="1" applyFill="1" applyBorder="1" applyAlignment="1" applyProtection="1">
      <alignment horizontal="center" wrapText="1"/>
      <protection locked="0"/>
    </xf>
    <xf numFmtId="3" fontId="53" fillId="10" borderId="98" xfId="0" applyNumberFormat="1" applyFont="1" applyFill="1" applyBorder="1" applyAlignment="1" applyProtection="1">
      <alignment horizontal="center" wrapText="1"/>
      <protection locked="0"/>
    </xf>
    <xf numFmtId="0" fontId="45" fillId="0" borderId="222" xfId="0" applyFont="1" applyFill="1" applyBorder="1" applyAlignment="1">
      <alignment horizontal="center" wrapText="1"/>
    </xf>
    <xf numFmtId="0" fontId="0" fillId="0" borderId="19" xfId="0" applyBorder="1" applyAlignment="1">
      <alignment horizontal="center" wrapText="1"/>
    </xf>
    <xf numFmtId="0" fontId="0" fillId="0" borderId="242" xfId="0" applyBorder="1" applyAlignment="1">
      <alignment wrapText="1"/>
    </xf>
    <xf numFmtId="3" fontId="96" fillId="9" borderId="228" xfId="0" applyNumberFormat="1" applyFont="1" applyFill="1" applyBorder="1" applyAlignment="1" applyProtection="1">
      <alignment horizontal="center" wrapText="1"/>
    </xf>
    <xf numFmtId="0" fontId="45" fillId="0" borderId="19" xfId="0" applyFont="1" applyFill="1" applyBorder="1" applyAlignment="1">
      <alignment horizontal="center" wrapText="1"/>
    </xf>
    <xf numFmtId="0" fontId="0" fillId="0" borderId="234" xfId="0" applyBorder="1" applyAlignment="1">
      <alignment horizontal="center" wrapText="1"/>
    </xf>
    <xf numFmtId="0" fontId="45" fillId="0" borderId="211" xfId="0" applyFont="1" applyFill="1" applyBorder="1" applyAlignment="1">
      <alignment horizontal="center" wrapText="1"/>
    </xf>
    <xf numFmtId="0" fontId="0" fillId="0" borderId="10" xfId="0" applyBorder="1" applyAlignment="1">
      <alignment horizontal="center" wrapText="1"/>
    </xf>
    <xf numFmtId="3" fontId="53" fillId="10" borderId="221" xfId="0" applyNumberFormat="1" applyFont="1" applyFill="1" applyBorder="1" applyAlignment="1" applyProtection="1">
      <alignment horizontal="center" wrapText="1"/>
      <protection locked="0"/>
    </xf>
    <xf numFmtId="0" fontId="45" fillId="0" borderId="246" xfId="0" applyFont="1" applyFill="1" applyBorder="1" applyAlignment="1">
      <alignment horizontal="center" wrapText="1"/>
    </xf>
    <xf numFmtId="0" fontId="0" fillId="0" borderId="247" xfId="0" applyBorder="1" applyAlignment="1">
      <alignment horizontal="center" wrapText="1"/>
    </xf>
    <xf numFmtId="0" fontId="45" fillId="0" borderId="232" xfId="0" applyFont="1" applyFill="1" applyBorder="1" applyAlignment="1">
      <alignment horizontal="center" wrapText="1"/>
    </xf>
    <xf numFmtId="0" fontId="45" fillId="0" borderId="233" xfId="0" applyFont="1" applyFill="1" applyBorder="1" applyAlignment="1">
      <alignment horizontal="center" wrapText="1"/>
    </xf>
    <xf numFmtId="0" fontId="53" fillId="10" borderId="75" xfId="0" applyFont="1" applyFill="1" applyBorder="1" applyAlignment="1" applyProtection="1">
      <alignment horizontal="center" wrapText="1"/>
      <protection locked="0"/>
    </xf>
    <xf numFmtId="0" fontId="23" fillId="0" borderId="20" xfId="0" applyFont="1" applyBorder="1" applyAlignment="1" applyProtection="1">
      <alignment horizontal="center" wrapText="1"/>
      <protection locked="0"/>
    </xf>
    <xf numFmtId="0" fontId="23" fillId="0" borderId="212" xfId="0" applyFont="1" applyBorder="1" applyAlignment="1" applyProtection="1">
      <alignment horizontal="center" wrapText="1"/>
      <protection locked="0"/>
    </xf>
    <xf numFmtId="0" fontId="53" fillId="10" borderId="215" xfId="0" applyFont="1" applyFill="1" applyBorder="1" applyAlignment="1" applyProtection="1">
      <alignment horizontal="center" wrapText="1"/>
      <protection locked="0"/>
    </xf>
    <xf numFmtId="0" fontId="23" fillId="0" borderId="235" xfId="0" applyFont="1" applyBorder="1" applyAlignment="1" applyProtection="1">
      <alignment horizontal="center" wrapText="1"/>
      <protection locked="0"/>
    </xf>
    <xf numFmtId="3" fontId="53" fillId="10" borderId="216" xfId="0" applyNumberFormat="1" applyFont="1" applyFill="1" applyBorder="1" applyAlignment="1" applyProtection="1">
      <alignment horizontal="center" wrapText="1"/>
      <protection locked="0"/>
    </xf>
    <xf numFmtId="0" fontId="45" fillId="0" borderId="226" xfId="0" applyFont="1" applyFill="1" applyBorder="1" applyAlignment="1">
      <alignment horizontal="center" wrapText="1"/>
    </xf>
    <xf numFmtId="0" fontId="0" fillId="0" borderId="226" xfId="0" applyBorder="1" applyAlignment="1">
      <alignment wrapText="1"/>
    </xf>
    <xf numFmtId="0" fontId="0" fillId="0" borderId="209" xfId="0" applyBorder="1" applyAlignment="1">
      <alignment wrapText="1"/>
    </xf>
    <xf numFmtId="0" fontId="45" fillId="0" borderId="75" xfId="0" applyFont="1" applyFill="1" applyBorder="1" applyAlignment="1">
      <alignment horizontal="center" wrapText="1"/>
    </xf>
    <xf numFmtId="0" fontId="45" fillId="0" borderId="215" xfId="0" applyFont="1" applyFill="1" applyBorder="1" applyAlignment="1">
      <alignment horizontal="center" wrapText="1"/>
    </xf>
    <xf numFmtId="0" fontId="53" fillId="10" borderId="217" xfId="0" applyFont="1" applyFill="1" applyBorder="1" applyAlignment="1" applyProtection="1">
      <alignment horizontal="center" wrapText="1"/>
      <protection locked="0"/>
    </xf>
    <xf numFmtId="0" fontId="23" fillId="0" borderId="219" xfId="0" applyFont="1" applyBorder="1" applyAlignment="1" applyProtection="1">
      <alignment horizontal="center" wrapText="1"/>
      <protection locked="0"/>
    </xf>
    <xf numFmtId="3" fontId="96" fillId="9" borderId="231" xfId="0" applyNumberFormat="1" applyFont="1" applyFill="1" applyBorder="1" applyAlignment="1" applyProtection="1">
      <alignment horizontal="center" wrapText="1"/>
    </xf>
    <xf numFmtId="0" fontId="58" fillId="0" borderId="242" xfId="0" applyFont="1" applyBorder="1" applyAlignment="1">
      <alignment wrapText="1"/>
    </xf>
    <xf numFmtId="0" fontId="0" fillId="0" borderId="239" xfId="0" applyBorder="1" applyAlignment="1">
      <alignment horizontal="center" wrapText="1"/>
    </xf>
    <xf numFmtId="0" fontId="53" fillId="0" borderId="218" xfId="0" applyFont="1" applyBorder="1" applyAlignment="1" applyProtection="1">
      <alignment horizontal="center" wrapText="1"/>
      <protection locked="0"/>
    </xf>
    <xf numFmtId="0" fontId="53" fillId="0" borderId="0" xfId="0" applyFont="1" applyBorder="1" applyAlignment="1" applyProtection="1">
      <alignment horizontal="center" wrapText="1"/>
      <protection locked="0"/>
    </xf>
    <xf numFmtId="0" fontId="53" fillId="0" borderId="219" xfId="0" applyFont="1" applyBorder="1" applyAlignment="1" applyProtection="1">
      <protection locked="0"/>
    </xf>
    <xf numFmtId="0" fontId="53" fillId="0" borderId="13" xfId="0" applyFont="1" applyBorder="1" applyAlignment="1" applyProtection="1">
      <protection locked="0"/>
    </xf>
    <xf numFmtId="3" fontId="96" fillId="9" borderId="220" xfId="0" applyNumberFormat="1" applyFont="1" applyFill="1" applyBorder="1" applyAlignment="1" applyProtection="1">
      <alignment horizontal="center"/>
    </xf>
    <xf numFmtId="3" fontId="96" fillId="9" borderId="228" xfId="0" applyNumberFormat="1" applyFont="1" applyFill="1" applyBorder="1" applyAlignment="1" applyProtection="1">
      <alignment horizontal="center"/>
    </xf>
    <xf numFmtId="0" fontId="53" fillId="0" borderId="230" xfId="0" applyFont="1" applyBorder="1" applyAlignment="1" applyProtection="1">
      <alignment horizontal="center" wrapText="1"/>
      <protection locked="0"/>
    </xf>
    <xf numFmtId="0" fontId="53" fillId="0" borderId="122" xfId="0" applyFont="1" applyBorder="1" applyAlignment="1" applyProtection="1">
      <protection locked="0"/>
    </xf>
    <xf numFmtId="3" fontId="96" fillId="9" borderId="220" xfId="0" applyNumberFormat="1" applyFont="1" applyFill="1" applyBorder="1" applyAlignment="1">
      <alignment horizontal="center"/>
    </xf>
    <xf numFmtId="3" fontId="96" fillId="0" borderId="236" xfId="0" applyNumberFormat="1" applyFont="1" applyBorder="1" applyAlignment="1">
      <alignment horizontal="center"/>
    </xf>
    <xf numFmtId="3" fontId="96" fillId="9" borderId="228" xfId="0" applyNumberFormat="1" applyFont="1" applyFill="1" applyBorder="1" applyAlignment="1">
      <alignment horizontal="center"/>
    </xf>
    <xf numFmtId="3" fontId="53" fillId="10" borderId="233" xfId="0" applyNumberFormat="1" applyFont="1" applyFill="1" applyBorder="1" applyAlignment="1" applyProtection="1">
      <alignment horizontal="center" wrapText="1"/>
      <protection locked="0"/>
    </xf>
    <xf numFmtId="0" fontId="53" fillId="10" borderId="62" xfId="0" applyFont="1" applyFill="1" applyBorder="1" applyAlignment="1" applyProtection="1">
      <alignment horizontal="center" wrapText="1"/>
      <protection locked="0"/>
    </xf>
    <xf numFmtId="0" fontId="53" fillId="10" borderId="99" xfId="0" applyFont="1" applyFill="1" applyBorder="1" applyAlignment="1" applyProtection="1">
      <alignment horizontal="center" wrapText="1"/>
      <protection locked="0"/>
    </xf>
    <xf numFmtId="0" fontId="23" fillId="0" borderId="62" xfId="0" applyFont="1" applyBorder="1" applyAlignment="1" applyProtection="1">
      <alignment horizontal="center" wrapText="1"/>
      <protection locked="0"/>
    </xf>
    <xf numFmtId="0" fontId="23" fillId="0" borderId="99" xfId="0" applyFont="1" applyBorder="1" applyAlignment="1" applyProtection="1">
      <alignment horizontal="center" wrapText="1"/>
      <protection locked="0"/>
    </xf>
    <xf numFmtId="0" fontId="23" fillId="0" borderId="111" xfId="0" applyFont="1" applyBorder="1" applyAlignment="1" applyProtection="1">
      <alignment horizontal="center" wrapText="1"/>
      <protection locked="0"/>
    </xf>
    <xf numFmtId="0" fontId="23" fillId="0" borderId="100" xfId="0" applyFont="1" applyBorder="1" applyAlignment="1" applyProtection="1">
      <alignment horizontal="center" wrapText="1"/>
      <protection locked="0"/>
    </xf>
    <xf numFmtId="0" fontId="45" fillId="0" borderId="237" xfId="0" applyFont="1" applyFill="1" applyBorder="1" applyAlignment="1">
      <alignment horizontal="center" wrapText="1"/>
    </xf>
    <xf numFmtId="0" fontId="58" fillId="0" borderId="226" xfId="0" applyFont="1" applyBorder="1" applyAlignment="1">
      <alignment wrapText="1"/>
    </xf>
    <xf numFmtId="0" fontId="58" fillId="0" borderId="209" xfId="0" applyFont="1" applyBorder="1" applyAlignment="1">
      <alignment wrapText="1"/>
    </xf>
    <xf numFmtId="0" fontId="45" fillId="0" borderId="189" xfId="0" applyFont="1" applyFill="1" applyBorder="1" applyAlignment="1">
      <alignment horizontal="center" wrapText="1"/>
    </xf>
    <xf numFmtId="0" fontId="45" fillId="0" borderId="43" xfId="0" applyFont="1" applyFill="1" applyBorder="1" applyAlignment="1">
      <alignment horizontal="center" wrapText="1"/>
    </xf>
    <xf numFmtId="0" fontId="96" fillId="9" borderId="220" xfId="0" applyFont="1" applyFill="1" applyBorder="1" applyAlignment="1" applyProtection="1">
      <alignment horizontal="center" wrapText="1"/>
    </xf>
    <xf numFmtId="0" fontId="96" fillId="9" borderId="231" xfId="0" applyFont="1" applyFill="1" applyBorder="1" applyAlignment="1" applyProtection="1">
      <alignment horizontal="center" wrapText="1"/>
    </xf>
    <xf numFmtId="0" fontId="25" fillId="0" borderId="0" xfId="0" applyFont="1" applyAlignment="1">
      <alignment horizontal="right" vertical="top"/>
    </xf>
    <xf numFmtId="0" fontId="0" fillId="0" borderId="0" xfId="0" applyAlignment="1">
      <alignment horizontal="right" vertical="top"/>
    </xf>
    <xf numFmtId="0" fontId="53" fillId="10" borderId="213" xfId="0" applyFont="1" applyFill="1" applyBorder="1" applyAlignment="1" applyProtection="1">
      <alignment horizontal="center" wrapText="1"/>
      <protection locked="0"/>
    </xf>
    <xf numFmtId="0" fontId="23" fillId="0" borderId="214" xfId="0" applyFont="1" applyBorder="1" applyAlignment="1" applyProtection="1">
      <alignment horizontal="center" wrapText="1"/>
      <protection locked="0"/>
    </xf>
    <xf numFmtId="0" fontId="53" fillId="10" borderId="243" xfId="0" applyFont="1" applyFill="1" applyBorder="1" applyAlignment="1" applyProtection="1">
      <alignment horizontal="center" wrapText="1"/>
      <protection locked="0"/>
    </xf>
    <xf numFmtId="0" fontId="23" fillId="0" borderId="243" xfId="0" applyFont="1" applyBorder="1" applyAlignment="1" applyProtection="1">
      <alignment horizontal="center" wrapText="1"/>
      <protection locked="0"/>
    </xf>
    <xf numFmtId="0" fontId="23" fillId="0" borderId="244" xfId="0" applyFont="1" applyBorder="1" applyAlignment="1" applyProtection="1">
      <alignment horizontal="center" wrapText="1"/>
      <protection locked="0"/>
    </xf>
    <xf numFmtId="3" fontId="96" fillId="9" borderId="100" xfId="0" applyNumberFormat="1" applyFont="1" applyFill="1" applyBorder="1" applyAlignment="1" applyProtection="1">
      <alignment horizontal="center" wrapText="1"/>
    </xf>
    <xf numFmtId="3" fontId="96" fillId="9" borderId="245" xfId="0" applyNumberFormat="1" applyFont="1" applyFill="1" applyBorder="1" applyAlignment="1" applyProtection="1">
      <alignment horizontal="center" wrapText="1"/>
    </xf>
    <xf numFmtId="3" fontId="57" fillId="9" borderId="36" xfId="0" applyNumberFormat="1" applyFont="1" applyFill="1" applyBorder="1" applyAlignment="1" applyProtection="1">
      <alignment horizontal="center" wrapText="1"/>
    </xf>
    <xf numFmtId="3" fontId="57" fillId="9" borderId="102" xfId="0" applyNumberFormat="1" applyFont="1" applyFill="1" applyBorder="1" applyAlignment="1" applyProtection="1">
      <alignment horizontal="center" wrapText="1"/>
    </xf>
    <xf numFmtId="3" fontId="57" fillId="9" borderId="129" xfId="0" applyNumberFormat="1" applyFont="1" applyFill="1" applyBorder="1" applyAlignment="1" applyProtection="1">
      <alignment horizontal="center" wrapText="1"/>
    </xf>
    <xf numFmtId="3" fontId="57" fillId="9" borderId="103" xfId="0" applyNumberFormat="1" applyFont="1" applyFill="1" applyBorder="1" applyAlignment="1" applyProtection="1">
      <alignment horizontal="center" wrapText="1"/>
    </xf>
    <xf numFmtId="3" fontId="57" fillId="9" borderId="35" xfId="0" applyNumberFormat="1" applyFont="1" applyFill="1" applyBorder="1" applyAlignment="1" applyProtection="1">
      <alignment horizontal="center" wrapText="1"/>
    </xf>
    <xf numFmtId="3" fontId="57" fillId="9" borderId="99" xfId="0" applyNumberFormat="1" applyFont="1" applyFill="1" applyBorder="1" applyAlignment="1" applyProtection="1">
      <alignment horizontal="center" wrapText="1"/>
    </xf>
    <xf numFmtId="3" fontId="57" fillId="9" borderId="260" xfId="0" applyNumberFormat="1" applyFont="1" applyFill="1" applyBorder="1" applyAlignment="1" applyProtection="1">
      <alignment horizontal="center" wrapText="1"/>
    </xf>
    <xf numFmtId="3" fontId="57" fillId="9" borderId="192" xfId="0" applyNumberFormat="1" applyFont="1" applyFill="1" applyBorder="1" applyAlignment="1" applyProtection="1">
      <alignment horizontal="center" wrapText="1"/>
    </xf>
    <xf numFmtId="3" fontId="57" fillId="9" borderId="263" xfId="0" applyNumberFormat="1" applyFont="1" applyFill="1" applyBorder="1" applyAlignment="1" applyProtection="1">
      <alignment horizontal="center" wrapText="1"/>
    </xf>
    <xf numFmtId="3" fontId="57" fillId="9" borderId="210" xfId="0" applyNumberFormat="1" applyFont="1" applyFill="1" applyBorder="1" applyAlignment="1" applyProtection="1">
      <alignment horizontal="center" wrapText="1"/>
    </xf>
    <xf numFmtId="3" fontId="57" fillId="9" borderId="223" xfId="0" applyNumberFormat="1" applyFont="1" applyFill="1" applyBorder="1" applyAlignment="1" applyProtection="1">
      <alignment horizontal="center" wrapText="1"/>
    </xf>
    <xf numFmtId="3" fontId="57" fillId="9" borderId="243" xfId="0" applyNumberFormat="1" applyFont="1" applyFill="1" applyBorder="1" applyAlignment="1" applyProtection="1">
      <alignment horizontal="center" wrapText="1"/>
    </xf>
    <xf numFmtId="3" fontId="57" fillId="9" borderId="262" xfId="0" applyNumberFormat="1" applyFont="1" applyFill="1" applyBorder="1" applyAlignment="1" applyProtection="1">
      <alignment horizontal="center" wrapText="1"/>
    </xf>
    <xf numFmtId="3" fontId="57" fillId="9" borderId="143" xfId="0" applyNumberFormat="1" applyFont="1" applyFill="1" applyBorder="1" applyAlignment="1" applyProtection="1">
      <alignment horizontal="center" wrapText="1"/>
    </xf>
    <xf numFmtId="3" fontId="57" fillId="9" borderId="246" xfId="0" applyNumberFormat="1" applyFont="1" applyFill="1" applyBorder="1" applyAlignment="1" applyProtection="1">
      <alignment horizontal="center" wrapText="1"/>
    </xf>
    <xf numFmtId="3" fontId="57" fillId="9" borderId="232" xfId="0" applyNumberFormat="1" applyFont="1" applyFill="1" applyBorder="1" applyAlignment="1" applyProtection="1">
      <alignment horizontal="center" wrapText="1"/>
    </xf>
    <xf numFmtId="3" fontId="57" fillId="9" borderId="233" xfId="0" applyNumberFormat="1" applyFont="1" applyFill="1" applyBorder="1" applyAlignment="1" applyProtection="1">
      <alignment horizontal="center" wrapText="1"/>
    </xf>
    <xf numFmtId="3" fontId="57" fillId="9" borderId="247" xfId="0" applyNumberFormat="1" applyFont="1" applyFill="1" applyBorder="1" applyAlignment="1" applyProtection="1">
      <alignment horizontal="center" wrapText="1"/>
    </xf>
    <xf numFmtId="0" fontId="96" fillId="0" borderId="0" xfId="0" applyFont="1" applyAlignment="1">
      <alignment wrapText="1"/>
    </xf>
    <xf numFmtId="0" fontId="38" fillId="0" borderId="0" xfId="0" applyFont="1" applyAlignment="1">
      <alignment wrapText="1"/>
    </xf>
    <xf numFmtId="3" fontId="57" fillId="9" borderId="169" xfId="0" applyNumberFormat="1" applyFont="1" applyFill="1" applyBorder="1" applyAlignment="1" applyProtection="1">
      <alignment horizontal="center" wrapText="1"/>
    </xf>
    <xf numFmtId="3" fontId="57" fillId="9" borderId="101" xfId="0" applyNumberFormat="1" applyFont="1" applyFill="1" applyBorder="1" applyAlignment="1" applyProtection="1">
      <alignment horizontal="center" wrapText="1"/>
    </xf>
    <xf numFmtId="0" fontId="0" fillId="0" borderId="264" xfId="0" applyBorder="1" applyAlignment="1">
      <alignment horizontal="center" wrapText="1"/>
    </xf>
    <xf numFmtId="0" fontId="45" fillId="0" borderId="265" xfId="0" applyFont="1" applyFill="1" applyBorder="1" applyAlignment="1">
      <alignment horizontal="center" wrapText="1"/>
    </xf>
    <xf numFmtId="3" fontId="57" fillId="9" borderId="261" xfId="0" applyNumberFormat="1" applyFont="1" applyFill="1" applyBorder="1" applyAlignment="1" applyProtection="1">
      <alignment horizontal="center" wrapText="1"/>
    </xf>
    <xf numFmtId="0" fontId="110" fillId="0" borderId="0" xfId="0" applyFont="1" applyAlignment="1">
      <alignment horizontal="right" vertical="center" wrapText="1"/>
    </xf>
    <xf numFmtId="0" fontId="45" fillId="0" borderId="7" xfId="0" applyFont="1" applyFill="1" applyBorder="1" applyAlignment="1">
      <alignment horizontal="center" wrapText="1"/>
    </xf>
    <xf numFmtId="0" fontId="0" fillId="0" borderId="7" xfId="0" applyBorder="1" applyAlignment="1">
      <alignment horizontal="center" wrapText="1"/>
    </xf>
    <xf numFmtId="0" fontId="45" fillId="0" borderId="7" xfId="0" applyFont="1" applyBorder="1" applyAlignment="1">
      <alignment horizontal="center" wrapText="1"/>
    </xf>
    <xf numFmtId="169" fontId="57" fillId="10" borderId="8" xfId="0" applyNumberFormat="1" applyFont="1" applyFill="1" applyBorder="1" applyAlignment="1" applyProtection="1">
      <alignment horizontal="center" wrapText="1"/>
      <protection locked="0"/>
    </xf>
    <xf numFmtId="169" fontId="57" fillId="10" borderId="17" xfId="0" applyNumberFormat="1" applyFont="1" applyFill="1" applyBorder="1" applyAlignment="1" applyProtection="1">
      <alignment horizontal="center" wrapText="1"/>
      <protection locked="0"/>
    </xf>
    <xf numFmtId="169" fontId="57" fillId="10" borderId="12" xfId="0" applyNumberFormat="1" applyFont="1" applyFill="1" applyBorder="1" applyAlignment="1" applyProtection="1">
      <alignment horizontal="center" wrapText="1"/>
      <protection locked="0"/>
    </xf>
    <xf numFmtId="169" fontId="57" fillId="10" borderId="266" xfId="11" applyNumberFormat="1" applyFont="1" applyFill="1" applyBorder="1" applyAlignment="1" applyProtection="1">
      <alignment horizontal="center" wrapText="1"/>
      <protection locked="0"/>
    </xf>
    <xf numFmtId="169" fontId="105" fillId="0" borderId="236" xfId="0" applyNumberFormat="1" applyFont="1" applyBorder="1" applyAlignment="1" applyProtection="1">
      <alignment horizontal="center" wrapText="1"/>
      <protection locked="0"/>
    </xf>
    <xf numFmtId="0" fontId="23" fillId="0" borderId="27" xfId="0" applyFont="1" applyFill="1" applyBorder="1" applyAlignment="1">
      <alignment horizontal="center" wrapText="1"/>
    </xf>
    <xf numFmtId="0" fontId="23" fillId="0" borderId="28" xfId="0" applyFont="1" applyBorder="1" applyAlignment="1">
      <alignment horizontal="center" wrapText="1"/>
    </xf>
    <xf numFmtId="0" fontId="46" fillId="0" borderId="0" xfId="0" applyFont="1" applyFill="1" applyAlignment="1">
      <alignment vertical="top" wrapText="1"/>
    </xf>
    <xf numFmtId="169" fontId="57" fillId="10" borderId="8" xfId="0" applyNumberFormat="1" applyFont="1" applyFill="1" applyBorder="1" applyAlignment="1" applyProtection="1">
      <alignment wrapText="1"/>
      <protection locked="0"/>
    </xf>
    <xf numFmtId="169" fontId="57" fillId="10" borderId="17" xfId="0" applyNumberFormat="1" applyFont="1" applyFill="1" applyBorder="1" applyAlignment="1" applyProtection="1">
      <alignment wrapText="1"/>
      <protection locked="0"/>
    </xf>
    <xf numFmtId="169" fontId="57" fillId="10" borderId="12" xfId="0" applyNumberFormat="1" applyFont="1" applyFill="1" applyBorder="1" applyAlignment="1" applyProtection="1">
      <alignment wrapText="1"/>
      <protection locked="0"/>
    </xf>
    <xf numFmtId="169" fontId="57" fillId="10" borderId="8" xfId="11" applyNumberFormat="1" applyFont="1" applyFill="1" applyBorder="1" applyAlignment="1" applyProtection="1">
      <alignment horizontal="center" wrapText="1"/>
      <protection locked="0"/>
    </xf>
    <xf numFmtId="169" fontId="105" fillId="0" borderId="184" xfId="0" applyNumberFormat="1" applyFont="1" applyBorder="1" applyAlignment="1" applyProtection="1">
      <alignment horizontal="center" wrapText="1"/>
      <protection locked="0"/>
    </xf>
    <xf numFmtId="0" fontId="45" fillId="0" borderId="75" xfId="0" applyFont="1" applyBorder="1" applyAlignment="1">
      <alignment horizontal="center" wrapText="1"/>
    </xf>
    <xf numFmtId="0" fontId="45" fillId="0" borderId="19" xfId="0" applyFont="1" applyBorder="1" applyAlignment="1">
      <alignment horizontal="center" wrapText="1"/>
    </xf>
    <xf numFmtId="0" fontId="10" fillId="0" borderId="8" xfId="0" applyFont="1" applyFill="1" applyBorder="1" applyAlignment="1">
      <alignment wrapText="1"/>
    </xf>
    <xf numFmtId="0" fontId="0" fillId="0" borderId="17" xfId="0" applyBorder="1" applyAlignment="1">
      <alignment wrapText="1"/>
    </xf>
    <xf numFmtId="0" fontId="0" fillId="0" borderId="12" xfId="0" applyBorder="1" applyAlignment="1">
      <alignment wrapText="1"/>
    </xf>
    <xf numFmtId="0" fontId="23" fillId="0" borderId="12" xfId="0" applyFont="1" applyBorder="1" applyAlignment="1">
      <alignment horizontal="center" wrapText="1"/>
    </xf>
    <xf numFmtId="0" fontId="0" fillId="0" borderId="19" xfId="0" applyBorder="1" applyAlignment="1">
      <alignment wrapText="1"/>
    </xf>
    <xf numFmtId="0" fontId="23" fillId="0" borderId="8" xfId="0" applyFont="1" applyFill="1" applyBorder="1" applyAlignment="1">
      <alignment horizontal="center" wrapText="1"/>
    </xf>
    <xf numFmtId="169" fontId="105" fillId="0" borderId="184" xfId="0" applyNumberFormat="1" applyFont="1" applyBorder="1" applyAlignment="1" applyProtection="1">
      <alignment wrapText="1"/>
      <protection locked="0"/>
    </xf>
    <xf numFmtId="0" fontId="57" fillId="10" borderId="8" xfId="0" applyFont="1" applyFill="1" applyBorder="1" applyAlignment="1" applyProtection="1">
      <alignment wrapText="1"/>
      <protection locked="0"/>
    </xf>
    <xf numFmtId="0" fontId="57" fillId="10" borderId="17" xfId="0" applyFont="1" applyFill="1" applyBorder="1" applyAlignment="1" applyProtection="1">
      <alignment wrapText="1"/>
      <protection locked="0"/>
    </xf>
    <xf numFmtId="0" fontId="57" fillId="10" borderId="12" xfId="0" applyFont="1" applyFill="1" applyBorder="1" applyAlignment="1" applyProtection="1">
      <alignment wrapText="1"/>
      <protection locked="0"/>
    </xf>
    <xf numFmtId="0" fontId="45" fillId="0" borderId="8" xfId="0" applyFont="1" applyBorder="1" applyAlignment="1">
      <alignment horizontal="center" wrapText="1"/>
    </xf>
    <xf numFmtId="169" fontId="57" fillId="10" borderId="267" xfId="11" applyNumberFormat="1" applyFont="1" applyFill="1" applyBorder="1" applyAlignment="1" applyProtection="1">
      <alignment horizontal="center" wrapText="1"/>
      <protection locked="0"/>
    </xf>
    <xf numFmtId="169" fontId="105" fillId="0" borderId="162" xfId="0" applyNumberFormat="1" applyFont="1" applyBorder="1" applyAlignment="1" applyProtection="1">
      <alignment wrapText="1"/>
      <protection locked="0"/>
    </xf>
    <xf numFmtId="169" fontId="57" fillId="10" borderId="142" xfId="11" applyNumberFormat="1" applyFont="1" applyFill="1" applyBorder="1" applyAlignment="1" applyProtection="1">
      <alignment horizontal="center" wrapText="1"/>
      <protection locked="0"/>
    </xf>
    <xf numFmtId="169" fontId="105" fillId="0" borderId="268" xfId="0" applyNumberFormat="1" applyFont="1" applyBorder="1" applyAlignment="1" applyProtection="1">
      <alignment horizontal="center" wrapText="1"/>
      <protection locked="0"/>
    </xf>
    <xf numFmtId="0" fontId="10" fillId="0" borderId="0" xfId="0" applyFont="1" applyAlignment="1">
      <alignment vertical="top" wrapText="1"/>
    </xf>
    <xf numFmtId="0" fontId="111" fillId="0" borderId="0" xfId="0" applyFont="1" applyAlignment="1">
      <alignment horizontal="right" vertical="center" wrapText="1"/>
    </xf>
    <xf numFmtId="169" fontId="98" fillId="0" borderId="17" xfId="0" applyNumberFormat="1" applyFont="1" applyBorder="1" applyAlignment="1" applyProtection="1">
      <alignment horizontal="center"/>
      <protection locked="0"/>
    </xf>
    <xf numFmtId="169" fontId="98" fillId="0" borderId="12" xfId="0" applyNumberFormat="1" applyFont="1" applyBorder="1" applyAlignment="1" applyProtection="1">
      <alignment horizontal="center"/>
      <protection locked="0"/>
    </xf>
    <xf numFmtId="0" fontId="104" fillId="0" borderId="0" xfId="0" applyFont="1" applyAlignment="1">
      <alignment wrapText="1"/>
    </xf>
    <xf numFmtId="0" fontId="57" fillId="9" borderId="112" xfId="0" applyFont="1" applyFill="1" applyBorder="1" applyAlignment="1" applyProtection="1">
      <alignment horizontal="center" wrapText="1"/>
    </xf>
    <xf numFmtId="9" fontId="57" fillId="9" borderId="36" xfId="11" applyNumberFormat="1" applyFont="1" applyFill="1" applyBorder="1" applyAlignment="1" applyProtection="1">
      <alignment horizontal="center" wrapText="1"/>
    </xf>
    <xf numFmtId="9" fontId="98" fillId="9" borderId="105" xfId="0" applyNumberFormat="1" applyFont="1" applyFill="1" applyBorder="1" applyAlignment="1" applyProtection="1">
      <alignment horizontal="center" wrapText="1"/>
    </xf>
    <xf numFmtId="9" fontId="57" fillId="9" borderId="262" xfId="11" applyNumberFormat="1" applyFont="1" applyFill="1" applyBorder="1" applyAlignment="1" applyProtection="1">
      <alignment horizontal="center" wrapText="1"/>
    </xf>
    <xf numFmtId="9" fontId="98" fillId="9" borderId="247" xfId="0" applyNumberFormat="1" applyFont="1" applyFill="1" applyBorder="1" applyAlignment="1" applyProtection="1">
      <alignment horizontal="center" wrapText="1"/>
    </xf>
    <xf numFmtId="0" fontId="57" fillId="9" borderId="110" xfId="0" applyFont="1" applyFill="1" applyBorder="1" applyAlignment="1" applyProtection="1">
      <alignment horizontal="center" wrapText="1"/>
    </xf>
    <xf numFmtId="9" fontId="57" fillId="9" borderId="37" xfId="11" applyNumberFormat="1" applyFont="1" applyFill="1" applyBorder="1" applyAlignment="1" applyProtection="1">
      <alignment horizontal="center" wrapText="1"/>
    </xf>
    <xf numFmtId="9" fontId="98" fillId="9" borderId="161" xfId="0" applyNumberFormat="1" applyFont="1" applyFill="1" applyBorder="1" applyAlignment="1" applyProtection="1">
      <alignment horizontal="center" wrapText="1"/>
    </xf>
    <xf numFmtId="9" fontId="57" fillId="9" borderId="273" xfId="11" applyNumberFormat="1" applyFont="1" applyFill="1" applyBorder="1" applyAlignment="1" applyProtection="1">
      <alignment horizontal="center" wrapText="1"/>
    </xf>
    <xf numFmtId="9" fontId="98" fillId="9" borderId="277" xfId="0" applyNumberFormat="1" applyFont="1" applyFill="1" applyBorder="1" applyAlignment="1" applyProtection="1">
      <alignment horizontal="center" wrapText="1"/>
    </xf>
    <xf numFmtId="9" fontId="57" fillId="9" borderId="111" xfId="11" applyNumberFormat="1" applyFont="1" applyFill="1" applyBorder="1" applyAlignment="1" applyProtection="1">
      <alignment horizontal="center" wrapText="1"/>
    </xf>
    <xf numFmtId="9" fontId="98" fillId="9" borderId="161" xfId="0" applyNumberFormat="1" applyFont="1" applyFill="1" applyBorder="1" applyAlignment="1" applyProtection="1">
      <alignment wrapText="1"/>
    </xf>
    <xf numFmtId="9" fontId="57" fillId="9" borderId="274" xfId="11" applyNumberFormat="1" applyFont="1" applyFill="1" applyBorder="1" applyAlignment="1" applyProtection="1">
      <alignment horizontal="center" wrapText="1"/>
    </xf>
    <xf numFmtId="0" fontId="57" fillId="9" borderId="269" xfId="0" applyFont="1" applyFill="1" applyBorder="1" applyAlignment="1" applyProtection="1">
      <alignment horizontal="center" wrapText="1"/>
    </xf>
    <xf numFmtId="9" fontId="57" fillId="9" borderId="275" xfId="11" applyNumberFormat="1" applyFont="1" applyFill="1" applyBorder="1" applyAlignment="1" applyProtection="1">
      <alignment horizontal="center" wrapText="1"/>
    </xf>
    <xf numFmtId="9" fontId="98" fillId="9" borderId="276" xfId="0" applyNumberFormat="1" applyFont="1" applyFill="1" applyBorder="1" applyAlignment="1" applyProtection="1">
      <alignment horizontal="center" wrapText="1"/>
    </xf>
    <xf numFmtId="9" fontId="57" fillId="9" borderId="35" xfId="11" applyNumberFormat="1" applyFont="1" applyFill="1" applyBorder="1" applyAlignment="1" applyProtection="1">
      <alignment horizontal="center" wrapText="1"/>
    </xf>
    <xf numFmtId="9" fontId="98" fillId="9" borderId="169" xfId="0" applyNumberFormat="1" applyFont="1" applyFill="1" applyBorder="1" applyAlignment="1" applyProtection="1">
      <alignment horizontal="center" wrapText="1"/>
    </xf>
    <xf numFmtId="0" fontId="44" fillId="0" borderId="13" xfId="0" applyFont="1" applyBorder="1" applyAlignment="1" applyProtection="1">
      <alignment horizontal="right" wrapText="1"/>
    </xf>
    <xf numFmtId="0" fontId="0" fillId="0" borderId="32" xfId="0" applyBorder="1" applyAlignment="1">
      <alignment wrapText="1"/>
    </xf>
    <xf numFmtId="9" fontId="57" fillId="9" borderId="62" xfId="11" applyNumberFormat="1" applyFont="1" applyFill="1" applyBorder="1" applyAlignment="1" applyProtection="1">
      <alignment horizontal="center" wrapText="1"/>
    </xf>
    <xf numFmtId="9" fontId="98" fillId="9" borderId="169" xfId="0" applyNumberFormat="1" applyFont="1" applyFill="1" applyBorder="1" applyAlignment="1" applyProtection="1">
      <alignment wrapText="1"/>
    </xf>
    <xf numFmtId="9" fontId="57" fillId="9" borderId="271" xfId="11" applyNumberFormat="1" applyFont="1" applyFill="1" applyBorder="1" applyAlignment="1" applyProtection="1">
      <alignment horizontal="center" wrapText="1"/>
    </xf>
    <xf numFmtId="9" fontId="57" fillId="9" borderId="272" xfId="11" applyNumberFormat="1" applyFont="1" applyFill="1" applyBorder="1" applyAlignment="1" applyProtection="1">
      <alignment horizontal="center" wrapText="1"/>
    </xf>
    <xf numFmtId="9" fontId="57" fillId="9" borderId="222" xfId="11" applyNumberFormat="1" applyFont="1" applyFill="1" applyBorder="1" applyAlignment="1" applyProtection="1">
      <alignment horizontal="center" wrapText="1"/>
    </xf>
    <xf numFmtId="9" fontId="57" fillId="9" borderId="19" xfId="11" applyNumberFormat="1" applyFont="1" applyFill="1" applyBorder="1" applyAlignment="1" applyProtection="1">
      <alignment horizontal="center" wrapText="1"/>
    </xf>
    <xf numFmtId="9" fontId="57" fillId="9" borderId="189" xfId="11" applyNumberFormat="1" applyFont="1" applyFill="1" applyBorder="1" applyAlignment="1" applyProtection="1">
      <alignment horizontal="center" wrapText="1"/>
    </xf>
    <xf numFmtId="9" fontId="98" fillId="9" borderId="43" xfId="0" applyNumberFormat="1" applyFont="1" applyFill="1" applyBorder="1" applyAlignment="1" applyProtection="1">
      <alignment wrapText="1"/>
    </xf>
    <xf numFmtId="0" fontId="74" fillId="3" borderId="0" xfId="0" applyFont="1" applyFill="1" applyBorder="1" applyAlignment="1">
      <alignment horizontal="right" vertical="center" wrapText="1"/>
    </xf>
    <xf numFmtId="0" fontId="112" fillId="0" borderId="0" xfId="0" applyFont="1" applyAlignment="1">
      <alignment horizontal="right" vertical="center" wrapText="1"/>
    </xf>
    <xf numFmtId="0" fontId="0" fillId="0" borderId="10" xfId="0" applyBorder="1" applyAlignment="1"/>
    <xf numFmtId="0" fontId="54" fillId="3" borderId="0" xfId="0" applyFont="1" applyFill="1" applyBorder="1" applyAlignment="1" applyProtection="1">
      <alignment horizontal="left" vertical="top" wrapText="1"/>
    </xf>
    <xf numFmtId="0" fontId="71" fillId="0" borderId="0" xfId="0" applyFont="1" applyAlignment="1" applyProtection="1">
      <alignment horizontal="left" vertical="top" wrapText="1"/>
    </xf>
    <xf numFmtId="0" fontId="26" fillId="0" borderId="0" xfId="0" applyFont="1" applyFill="1" applyBorder="1" applyAlignment="1">
      <alignment wrapText="1"/>
    </xf>
    <xf numFmtId="0" fontId="28" fillId="0" borderId="0" xfId="0" applyFont="1" applyAlignment="1" applyProtection="1">
      <alignment vertical="top" wrapText="1"/>
    </xf>
    <xf numFmtId="0" fontId="21" fillId="0" borderId="0" xfId="0" applyFont="1" applyAlignment="1" applyProtection="1">
      <alignment vertical="top" wrapText="1"/>
    </xf>
    <xf numFmtId="0" fontId="96" fillId="0" borderId="0" xfId="0" applyFont="1" applyAlignment="1" applyProtection="1">
      <alignment wrapText="1"/>
    </xf>
    <xf numFmtId="0" fontId="6" fillId="0" borderId="0" xfId="0" applyFont="1" applyAlignment="1" applyProtection="1">
      <alignment wrapText="1"/>
    </xf>
    <xf numFmtId="0" fontId="10" fillId="3" borderId="0" xfId="0" applyFont="1" applyFill="1" applyBorder="1" applyAlignment="1" applyProtection="1">
      <alignment horizontal="right" vertical="center" wrapText="1"/>
    </xf>
    <xf numFmtId="0" fontId="10" fillId="0" borderId="215" xfId="0" applyFont="1" applyFill="1" applyBorder="1" applyAlignment="1">
      <alignment horizontal="center" wrapText="1"/>
    </xf>
    <xf numFmtId="0" fontId="23" fillId="0" borderId="19" xfId="0" applyFont="1" applyBorder="1" applyAlignment="1">
      <alignment horizontal="center" wrapText="1"/>
    </xf>
    <xf numFmtId="0" fontId="35" fillId="0" borderId="8" xfId="0" applyFont="1" applyFill="1" applyBorder="1" applyAlignment="1">
      <alignment horizontal="center" wrapText="1"/>
    </xf>
    <xf numFmtId="0" fontId="0" fillId="0" borderId="12" xfId="0" applyBorder="1" applyAlignment="1">
      <alignment horizontal="center" wrapText="1"/>
    </xf>
    <xf numFmtId="166" fontId="47" fillId="9" borderId="8" xfId="0" applyNumberFormat="1" applyFont="1" applyFill="1" applyBorder="1" applyAlignment="1">
      <alignment horizontal="center" vertical="center" wrapText="1"/>
    </xf>
    <xf numFmtId="166" fontId="40" fillId="0" borderId="12" xfId="0" applyNumberFormat="1" applyFont="1" applyBorder="1" applyAlignment="1">
      <alignment horizontal="center" vertical="center" wrapText="1"/>
    </xf>
    <xf numFmtId="0" fontId="10" fillId="0" borderId="8" xfId="0" applyFont="1" applyFill="1" applyBorder="1" applyAlignment="1">
      <alignment horizontal="center" wrapText="1"/>
    </xf>
    <xf numFmtId="0" fontId="23" fillId="0" borderId="17" xfId="0" applyFont="1" applyBorder="1" applyAlignment="1">
      <alignment horizontal="center" wrapText="1"/>
    </xf>
    <xf numFmtId="0" fontId="10" fillId="0" borderId="27" xfId="0" applyFont="1" applyFill="1" applyBorder="1" applyAlignment="1">
      <alignment horizontal="center" wrapText="1"/>
    </xf>
    <xf numFmtId="0" fontId="10" fillId="0" borderId="17" xfId="0" applyFont="1" applyFill="1" applyBorder="1" applyAlignment="1">
      <alignment horizontal="center" wrapText="1"/>
    </xf>
    <xf numFmtId="0" fontId="10" fillId="3" borderId="0" xfId="0" applyFont="1" applyFill="1" applyAlignment="1">
      <alignment horizontal="right" vertical="center" wrapText="1"/>
    </xf>
    <xf numFmtId="167" fontId="41" fillId="0" borderId="0" xfId="0" applyNumberFormat="1" applyFont="1" applyFill="1" applyBorder="1" applyAlignment="1">
      <alignment horizontal="center" vertical="center" wrapText="1"/>
    </xf>
    <xf numFmtId="0" fontId="88" fillId="0" borderId="0" xfId="0" applyFont="1" applyFill="1" applyBorder="1" applyAlignment="1">
      <alignment vertical="center" wrapText="1"/>
    </xf>
    <xf numFmtId="0" fontId="67" fillId="7" borderId="13" xfId="0" applyFont="1" applyFill="1" applyBorder="1" applyAlignment="1">
      <alignment wrapText="1"/>
    </xf>
    <xf numFmtId="0" fontId="10" fillId="0" borderId="17" xfId="9" applyFont="1" applyFill="1" applyBorder="1" applyAlignment="1">
      <alignment horizontal="center" wrapText="1"/>
    </xf>
    <xf numFmtId="0" fontId="1" fillId="0" borderId="17" xfId="0" applyFont="1" applyBorder="1" applyAlignment="1">
      <alignment horizontal="center" wrapText="1"/>
    </xf>
    <xf numFmtId="0" fontId="10" fillId="0" borderId="8" xfId="9" applyFont="1" applyFill="1" applyBorder="1" applyAlignment="1">
      <alignment horizontal="center" wrapText="1"/>
    </xf>
    <xf numFmtId="0" fontId="10" fillId="0" borderId="83" xfId="9" applyFont="1" applyFill="1" applyBorder="1" applyAlignment="1">
      <alignment horizontal="center" wrapText="1"/>
    </xf>
    <xf numFmtId="0" fontId="1" fillId="0" borderId="83" xfId="0" applyFont="1" applyBorder="1" applyAlignment="1">
      <alignment horizontal="center" wrapText="1"/>
    </xf>
    <xf numFmtId="172" fontId="28" fillId="9" borderId="1" xfId="0" applyNumberFormat="1" applyFont="1" applyFill="1" applyBorder="1" applyAlignment="1">
      <alignment horizontal="center" wrapText="1"/>
    </xf>
    <xf numFmtId="172" fontId="21" fillId="9" borderId="36" xfId="0" applyNumberFormat="1" applyFont="1" applyFill="1" applyBorder="1" applyAlignment="1">
      <alignment horizontal="center" wrapText="1"/>
    </xf>
    <xf numFmtId="172" fontId="28" fillId="9" borderId="36" xfId="0" applyNumberFormat="1" applyFont="1" applyFill="1" applyBorder="1" applyAlignment="1" applyProtection="1">
      <alignment horizontal="center" wrapText="1"/>
    </xf>
    <xf numFmtId="0" fontId="0" fillId="0" borderId="169" xfId="0" applyBorder="1" applyAlignment="1" applyProtection="1"/>
    <xf numFmtId="0" fontId="82" fillId="0" borderId="0" xfId="10" applyFont="1" applyAlignment="1" applyProtection="1">
      <alignment horizontal="right" wrapText="1"/>
    </xf>
    <xf numFmtId="0" fontId="0" fillId="0" borderId="0" xfId="0" applyAlignment="1" applyProtection="1">
      <alignment wrapText="1"/>
    </xf>
    <xf numFmtId="172" fontId="28" fillId="9" borderId="61" xfId="0" applyNumberFormat="1" applyFont="1" applyFill="1" applyBorder="1" applyAlignment="1">
      <alignment horizontal="center" wrapText="1"/>
    </xf>
    <xf numFmtId="172" fontId="21" fillId="9" borderId="126" xfId="0" applyNumberFormat="1" applyFont="1" applyFill="1" applyBorder="1" applyAlignment="1">
      <alignment horizontal="center" wrapText="1"/>
    </xf>
    <xf numFmtId="0" fontId="89" fillId="10" borderId="0" xfId="10" applyFont="1" applyFill="1" applyBorder="1" applyAlignment="1" applyProtection="1">
      <alignment horizontal="left"/>
      <protection locked="0"/>
    </xf>
    <xf numFmtId="0" fontId="47" fillId="0" borderId="0" xfId="0" applyFont="1" applyAlignment="1" applyProtection="1">
      <alignment horizontal="left"/>
      <protection locked="0"/>
    </xf>
    <xf numFmtId="0" fontId="57" fillId="10" borderId="0" xfId="10" applyFont="1" applyFill="1" applyBorder="1" applyAlignment="1" applyProtection="1">
      <alignment horizontal="left"/>
      <protection locked="0"/>
    </xf>
    <xf numFmtId="0" fontId="47" fillId="0" borderId="0" xfId="0" applyFont="1" applyAlignment="1" applyProtection="1">
      <protection locked="0"/>
    </xf>
    <xf numFmtId="0" fontId="57" fillId="0" borderId="0" xfId="10" applyFont="1" applyFill="1" applyAlignment="1" applyProtection="1">
      <alignment horizontal="left" vertical="top" wrapText="1"/>
    </xf>
    <xf numFmtId="0" fontId="0" fillId="0" borderId="0" xfId="0" applyAlignment="1" applyProtection="1">
      <alignment horizontal="left" vertical="top" wrapText="1"/>
    </xf>
    <xf numFmtId="0" fontId="57" fillId="10" borderId="0" xfId="10" applyFont="1" applyFill="1" applyBorder="1" applyAlignment="1" applyProtection="1">
      <alignment horizontal="left" wrapText="1"/>
      <protection locked="0"/>
    </xf>
    <xf numFmtId="0" fontId="0" fillId="0" borderId="0" xfId="0" applyAlignment="1">
      <alignment horizontal="left" wrapText="1"/>
    </xf>
    <xf numFmtId="0" fontId="80" fillId="0" borderId="0" xfId="10" applyFont="1" applyAlignment="1" applyProtection="1">
      <alignment vertical="top" wrapText="1"/>
    </xf>
    <xf numFmtId="0" fontId="40" fillId="0" borderId="0" xfId="0" applyFont="1" applyAlignment="1" applyProtection="1">
      <alignment vertical="top" wrapText="1"/>
    </xf>
    <xf numFmtId="0" fontId="47" fillId="0" borderId="0" xfId="10" applyFont="1" applyAlignment="1">
      <alignment vertical="top" wrapText="1"/>
    </xf>
    <xf numFmtId="172" fontId="28" fillId="9" borderId="126" xfId="0" applyNumberFormat="1" applyFont="1" applyFill="1" applyBorder="1" applyAlignment="1" applyProtection="1">
      <alignment horizontal="center" wrapText="1"/>
    </xf>
    <xf numFmtId="0" fontId="0" fillId="0" borderId="270" xfId="0" applyBorder="1" applyAlignment="1" applyProtection="1"/>
    <xf numFmtId="2" fontId="47" fillId="9" borderId="36" xfId="0" applyNumberFormat="1" applyFont="1" applyFill="1" applyBorder="1" applyAlignment="1" applyProtection="1">
      <alignment horizontal="center" wrapText="1"/>
    </xf>
    <xf numFmtId="2" fontId="47" fillId="9" borderId="169" xfId="0" applyNumberFormat="1" applyFont="1" applyFill="1" applyBorder="1" applyAlignment="1" applyProtection="1">
      <alignment horizontal="center" wrapText="1"/>
    </xf>
    <xf numFmtId="166" fontId="57" fillId="9" borderId="129" xfId="0" applyNumberFormat="1" applyFont="1" applyFill="1" applyBorder="1" applyAlignment="1" applyProtection="1">
      <alignment horizontal="center" wrapText="1"/>
    </xf>
    <xf numFmtId="166" fontId="47" fillId="0" borderId="261" xfId="0" applyNumberFormat="1" applyFont="1" applyBorder="1" applyAlignment="1" applyProtection="1"/>
    <xf numFmtId="168" fontId="57" fillId="9" borderId="38" xfId="0" applyNumberFormat="1" applyFont="1" applyFill="1" applyBorder="1" applyAlignment="1" applyProtection="1">
      <alignment horizontal="center" wrapText="1"/>
    </xf>
    <xf numFmtId="168" fontId="47" fillId="0" borderId="161" xfId="0" applyNumberFormat="1" applyFont="1" applyBorder="1" applyAlignment="1" applyProtection="1"/>
    <xf numFmtId="168" fontId="57" fillId="9" borderId="36" xfId="0" applyNumberFormat="1" applyFont="1" applyFill="1" applyBorder="1" applyAlignment="1" applyProtection="1">
      <alignment horizontal="center" wrapText="1"/>
    </xf>
    <xf numFmtId="168" fontId="47" fillId="0" borderId="169" xfId="0" applyNumberFormat="1" applyFont="1" applyBorder="1" applyAlignment="1" applyProtection="1"/>
    <xf numFmtId="166" fontId="57" fillId="9" borderId="36" xfId="0" applyNumberFormat="1" applyFont="1" applyFill="1" applyBorder="1" applyAlignment="1" applyProtection="1">
      <alignment horizontal="center" wrapText="1"/>
    </xf>
    <xf numFmtId="166" fontId="47" fillId="0" borderId="169" xfId="0" applyNumberFormat="1" applyFont="1" applyBorder="1" applyAlignment="1" applyProtection="1"/>
    <xf numFmtId="0" fontId="38" fillId="0" borderId="0" xfId="0" applyFont="1" applyFill="1" applyBorder="1" applyAlignment="1" applyProtection="1">
      <alignment horizontal="center" wrapText="1"/>
    </xf>
    <xf numFmtId="0" fontId="0" fillId="0" borderId="0" xfId="0" applyAlignment="1" applyProtection="1"/>
    <xf numFmtId="166" fontId="57" fillId="9" borderId="232" xfId="0" applyNumberFormat="1" applyFont="1" applyFill="1" applyBorder="1" applyAlignment="1" applyProtection="1">
      <alignment horizontal="center" wrapText="1"/>
    </xf>
    <xf numFmtId="166" fontId="47" fillId="0" borderId="247" xfId="0" applyNumberFormat="1" applyFont="1" applyBorder="1" applyAlignment="1" applyProtection="1"/>
    <xf numFmtId="168" fontId="57" fillId="9" borderId="232" xfId="0" applyNumberFormat="1" applyFont="1" applyFill="1" applyBorder="1" applyAlignment="1" applyProtection="1">
      <alignment horizontal="center" wrapText="1"/>
    </xf>
    <xf numFmtId="168" fontId="47" fillId="0" borderId="247" xfId="0" applyNumberFormat="1" applyFont="1" applyBorder="1" applyAlignment="1" applyProtection="1"/>
    <xf numFmtId="2" fontId="47" fillId="9" borderId="129" xfId="0" applyNumberFormat="1" applyFont="1" applyFill="1" applyBorder="1" applyAlignment="1" applyProtection="1">
      <alignment horizontal="center" wrapText="1"/>
    </xf>
    <xf numFmtId="2" fontId="47" fillId="9" borderId="261" xfId="0" applyNumberFormat="1" applyFont="1" applyFill="1" applyBorder="1" applyAlignment="1" applyProtection="1">
      <alignment horizontal="center" wrapText="1"/>
    </xf>
    <xf numFmtId="0" fontId="47" fillId="9" borderId="36" xfId="0" applyFont="1" applyFill="1" applyBorder="1" applyAlignment="1" applyProtection="1">
      <alignment horizontal="center" wrapText="1"/>
    </xf>
    <xf numFmtId="0" fontId="47" fillId="0" borderId="99" xfId="0" applyFont="1" applyBorder="1" applyAlignment="1" applyProtection="1">
      <alignment wrapText="1"/>
    </xf>
    <xf numFmtId="0" fontId="29" fillId="12" borderId="0" xfId="0" applyFont="1" applyFill="1" applyAlignment="1" applyProtection="1">
      <alignment horizontal="center" vertical="top"/>
    </xf>
    <xf numFmtId="3" fontId="57" fillId="9" borderId="41" xfId="0" applyNumberFormat="1" applyFont="1" applyFill="1" applyBorder="1" applyAlignment="1" applyProtection="1">
      <alignment horizontal="center" wrapText="1"/>
    </xf>
    <xf numFmtId="3" fontId="47" fillId="0" borderId="42" xfId="0" applyNumberFormat="1" applyFont="1" applyBorder="1" applyAlignment="1" applyProtection="1">
      <alignment horizontal="center" wrapText="1"/>
    </xf>
    <xf numFmtId="0" fontId="38" fillId="0" borderId="13" xfId="0" applyFont="1" applyFill="1" applyBorder="1" applyAlignment="1" applyProtection="1">
      <alignment horizontal="center" wrapText="1"/>
    </xf>
    <xf numFmtId="0" fontId="21" fillId="0" borderId="13" xfId="0" applyFont="1" applyBorder="1" applyAlignment="1" applyProtection="1">
      <alignment horizontal="center" wrapText="1"/>
    </xf>
    <xf numFmtId="3" fontId="57" fillId="9" borderId="39" xfId="0" applyNumberFormat="1" applyFont="1" applyFill="1" applyBorder="1" applyAlignment="1" applyProtection="1">
      <alignment horizontal="center" wrapText="1"/>
    </xf>
    <xf numFmtId="3" fontId="47" fillId="0" borderId="30" xfId="0" applyNumberFormat="1" applyFont="1" applyBorder="1" applyAlignment="1" applyProtection="1">
      <alignment horizontal="center" wrapText="1"/>
    </xf>
    <xf numFmtId="0" fontId="38" fillId="0" borderId="0" xfId="0" applyFont="1" applyBorder="1" applyAlignment="1" applyProtection="1">
      <alignment horizontal="center" wrapText="1"/>
    </xf>
    <xf numFmtId="0" fontId="21" fillId="0" borderId="0" xfId="0" applyFont="1" applyBorder="1" applyAlignment="1" applyProtection="1">
      <alignment wrapText="1"/>
    </xf>
    <xf numFmtId="172" fontId="57" fillId="9" borderId="30" xfId="0" applyNumberFormat="1" applyFont="1" applyFill="1" applyBorder="1" applyAlignment="1" applyProtection="1">
      <alignment horizontal="center" wrapText="1"/>
    </xf>
    <xf numFmtId="172" fontId="57" fillId="9" borderId="1" xfId="0" applyNumberFormat="1" applyFont="1" applyFill="1" applyBorder="1" applyAlignment="1" applyProtection="1">
      <alignment horizontal="center" wrapText="1"/>
    </xf>
    <xf numFmtId="49" fontId="53" fillId="9" borderId="142" xfId="0" applyNumberFormat="1" applyFont="1" applyFill="1" applyBorder="1" applyAlignment="1" applyProtection="1">
      <alignment horizontal="center" wrapText="1"/>
    </xf>
    <xf numFmtId="49" fontId="47" fillId="0" borderId="142" xfId="0" applyNumberFormat="1" applyFont="1" applyBorder="1" applyAlignment="1" applyProtection="1">
      <alignment horizontal="center" wrapText="1"/>
    </xf>
    <xf numFmtId="0" fontId="74" fillId="0" borderId="7" xfId="0" applyFont="1" applyBorder="1" applyAlignment="1" applyProtection="1">
      <alignment horizontal="center" wrapText="1"/>
    </xf>
    <xf numFmtId="0" fontId="106" fillId="0" borderId="7" xfId="0" applyFont="1" applyBorder="1" applyAlignment="1">
      <alignment horizontal="center" wrapText="1"/>
    </xf>
    <xf numFmtId="0" fontId="10" fillId="0" borderId="7" xfId="0" applyFont="1" applyBorder="1" applyAlignment="1" applyProtection="1">
      <alignment horizontal="center"/>
    </xf>
    <xf numFmtId="0" fontId="10" fillId="0" borderId="7" xfId="0" applyFont="1" applyBorder="1" applyAlignment="1" applyProtection="1">
      <alignment horizontal="center" vertical="top" wrapText="1"/>
    </xf>
    <xf numFmtId="0" fontId="0" fillId="0" borderId="7" xfId="0" applyFont="1" applyBorder="1" applyAlignment="1">
      <alignment horizontal="center" vertical="top" wrapText="1"/>
    </xf>
    <xf numFmtId="3" fontId="57" fillId="9" borderId="40" xfId="0" applyNumberFormat="1" applyFont="1" applyFill="1" applyBorder="1" applyAlignment="1" applyProtection="1">
      <alignment horizontal="center" wrapText="1"/>
    </xf>
    <xf numFmtId="3" fontId="47" fillId="0" borderId="1" xfId="0" applyNumberFormat="1" applyFont="1" applyBorder="1" applyAlignment="1" applyProtection="1">
      <alignment horizontal="center" wrapText="1"/>
    </xf>
    <xf numFmtId="170" fontId="57" fillId="9" borderId="1" xfId="0" applyNumberFormat="1" applyFont="1" applyFill="1" applyBorder="1" applyAlignment="1" applyProtection="1">
      <alignment horizontal="center" wrapText="1"/>
    </xf>
    <xf numFmtId="170" fontId="57" fillId="9" borderId="36" xfId="0" applyNumberFormat="1" applyFont="1" applyFill="1" applyBorder="1" applyAlignment="1" applyProtection="1">
      <alignment horizontal="center" wrapText="1"/>
    </xf>
    <xf numFmtId="170" fontId="57" fillId="9" borderId="42" xfId="0" applyNumberFormat="1" applyFont="1" applyFill="1" applyBorder="1" applyAlignment="1" applyProtection="1">
      <alignment horizontal="center" wrapText="1"/>
    </xf>
    <xf numFmtId="170" fontId="57" fillId="9" borderId="38" xfId="0" applyNumberFormat="1" applyFont="1" applyFill="1" applyBorder="1" applyAlignment="1" applyProtection="1">
      <alignment horizontal="center" wrapText="1"/>
    </xf>
    <xf numFmtId="172" fontId="57" fillId="9" borderId="42" xfId="0" applyNumberFormat="1" applyFont="1" applyFill="1" applyBorder="1" applyAlignment="1" applyProtection="1">
      <alignment horizontal="center" wrapText="1"/>
    </xf>
    <xf numFmtId="0" fontId="10" fillId="12" borderId="0" xfId="0" applyFont="1" applyFill="1" applyAlignment="1" applyProtection="1">
      <alignment horizontal="right" vertical="center" wrapText="1"/>
    </xf>
    <xf numFmtId="0" fontId="0" fillId="0" borderId="0" xfId="0" applyFont="1" applyAlignment="1">
      <alignment horizontal="right" vertical="center" wrapText="1"/>
    </xf>
    <xf numFmtId="0" fontId="47" fillId="9" borderId="129" xfId="0" applyFont="1" applyFill="1" applyBorder="1" applyAlignment="1" applyProtection="1">
      <alignment horizontal="center" wrapText="1"/>
    </xf>
    <xf numFmtId="0" fontId="47" fillId="0" borderId="192" xfId="0" applyFont="1" applyBorder="1" applyAlignment="1" applyProtection="1">
      <alignment wrapText="1"/>
    </xf>
    <xf numFmtId="0" fontId="38" fillId="0" borderId="0" xfId="0" applyFont="1" applyFill="1" applyAlignment="1" applyProtection="1">
      <alignment wrapText="1"/>
    </xf>
    <xf numFmtId="0" fontId="21" fillId="0" borderId="0" xfId="0" applyFont="1" applyAlignment="1" applyProtection="1">
      <alignment wrapText="1"/>
    </xf>
    <xf numFmtId="2" fontId="47" fillId="9" borderId="18" xfId="0" applyNumberFormat="1" applyFont="1" applyFill="1" applyBorder="1" applyAlignment="1" applyProtection="1">
      <alignment horizontal="center" wrapText="1"/>
    </xf>
    <xf numFmtId="2" fontId="47" fillId="9" borderId="43" xfId="0" applyNumberFormat="1" applyFont="1" applyFill="1" applyBorder="1" applyAlignment="1" applyProtection="1">
      <alignment horizontal="center" wrapText="1"/>
    </xf>
    <xf numFmtId="0" fontId="47" fillId="9" borderId="18" xfId="0" applyFont="1" applyFill="1" applyBorder="1" applyAlignment="1" applyProtection="1">
      <alignment horizontal="center" wrapText="1"/>
    </xf>
    <xf numFmtId="0" fontId="47" fillId="0" borderId="98" xfId="0" applyFont="1" applyBorder="1" applyAlignment="1" applyProtection="1">
      <alignment wrapText="1"/>
    </xf>
    <xf numFmtId="0" fontId="38" fillId="0" borderId="0" xfId="0" applyFont="1" applyFill="1" applyAlignment="1" applyProtection="1">
      <alignment horizontal="center" wrapText="1"/>
    </xf>
    <xf numFmtId="170" fontId="57" fillId="9" borderId="30" xfId="0" applyNumberFormat="1" applyFont="1" applyFill="1" applyBorder="1" applyAlignment="1" applyProtection="1">
      <alignment horizontal="center" wrapText="1"/>
    </xf>
    <xf numFmtId="170" fontId="57" fillId="9" borderId="18" xfId="0" applyNumberFormat="1" applyFont="1" applyFill="1" applyBorder="1" applyAlignment="1" applyProtection="1">
      <alignment horizontal="center" wrapText="1"/>
    </xf>
    <xf numFmtId="0" fontId="23" fillId="0" borderId="8" xfId="0" quotePrefix="1" applyFont="1" applyFill="1" applyBorder="1" applyAlignment="1">
      <alignment horizontal="center" wrapText="1"/>
    </xf>
    <xf numFmtId="0" fontId="0" fillId="0" borderId="17" xfId="0" applyBorder="1" applyAlignment="1">
      <alignment horizontal="center" wrapText="1"/>
    </xf>
    <xf numFmtId="0" fontId="23" fillId="0" borderId="0" xfId="0" applyFont="1" applyBorder="1" applyAlignment="1">
      <alignment vertical="top" wrapText="1"/>
    </xf>
    <xf numFmtId="0" fontId="23" fillId="0" borderId="0" xfId="9" applyFont="1" applyFill="1" applyBorder="1" applyAlignment="1">
      <alignment horizontal="left" vertical="top" wrapText="1"/>
    </xf>
    <xf numFmtId="0" fontId="10" fillId="0" borderId="7" xfId="0" applyFont="1" applyFill="1" applyBorder="1" applyAlignment="1">
      <alignment horizontal="center" wrapText="1"/>
    </xf>
    <xf numFmtId="0" fontId="58" fillId="0" borderId="7" xfId="0" applyFont="1" applyBorder="1" applyAlignment="1">
      <alignment wrapText="1"/>
    </xf>
    <xf numFmtId="3" fontId="23" fillId="0" borderId="7" xfId="0" applyNumberFormat="1" applyFont="1" applyFill="1" applyBorder="1" applyAlignment="1">
      <alignment horizontal="center" wrapText="1"/>
    </xf>
    <xf numFmtId="0" fontId="0" fillId="0" borderId="7" xfId="0" applyBorder="1" applyAlignment="1">
      <alignment wrapText="1"/>
    </xf>
    <xf numFmtId="0" fontId="23" fillId="0" borderId="7" xfId="0" applyFont="1" applyFill="1" applyBorder="1" applyAlignment="1">
      <alignment horizontal="center" wrapText="1"/>
    </xf>
    <xf numFmtId="0" fontId="25" fillId="0" borderId="0" xfId="0" applyFont="1" applyAlignment="1">
      <alignment wrapText="1"/>
    </xf>
    <xf numFmtId="3" fontId="23" fillId="0" borderId="8" xfId="0" applyNumberFormat="1" applyFont="1" applyFill="1" applyBorder="1" applyAlignment="1">
      <alignment horizontal="center" wrapText="1"/>
    </xf>
    <xf numFmtId="0" fontId="23" fillId="0" borderId="8" xfId="0" applyFont="1" applyBorder="1" applyAlignment="1">
      <alignment vertical="top" wrapText="1"/>
    </xf>
    <xf numFmtId="0" fontId="23" fillId="0" borderId="17" xfId="0" applyFont="1" applyBorder="1" applyAlignment="1">
      <alignment vertical="top" wrapText="1"/>
    </xf>
    <xf numFmtId="0" fontId="23" fillId="0" borderId="12" xfId="0" applyFont="1" applyBorder="1" applyAlignment="1">
      <alignment vertical="top" wrapText="1"/>
    </xf>
    <xf numFmtId="0" fontId="10" fillId="0" borderId="0" xfId="9" applyFont="1" applyFill="1" applyBorder="1" applyAlignment="1">
      <alignment vertical="top" wrapText="1"/>
    </xf>
    <xf numFmtId="0" fontId="0" fillId="0" borderId="0" xfId="0" applyBorder="1" applyAlignment="1">
      <alignment vertical="top" wrapText="1"/>
    </xf>
    <xf numFmtId="0" fontId="23" fillId="0" borderId="8" xfId="0" applyFont="1" applyFill="1" applyBorder="1" applyAlignment="1">
      <alignment horizontal="center" vertical="center" wrapText="1"/>
    </xf>
    <xf numFmtId="0" fontId="0" fillId="0" borderId="12" xfId="0" applyBorder="1" applyAlignment="1">
      <alignment vertical="center" wrapText="1"/>
    </xf>
    <xf numFmtId="0" fontId="23" fillId="0" borderId="8" xfId="0" applyFont="1" applyFill="1" applyBorder="1" applyAlignment="1">
      <alignment horizontal="right" vertical="center" wrapText="1"/>
    </xf>
    <xf numFmtId="0" fontId="23" fillId="0" borderId="12" xfId="0" applyFont="1" applyFill="1" applyBorder="1" applyAlignment="1">
      <alignment horizontal="right" vertical="center" wrapText="1"/>
    </xf>
    <xf numFmtId="0" fontId="23" fillId="0" borderId="8" xfId="9" applyFont="1" applyFill="1" applyBorder="1" applyAlignment="1">
      <alignment vertical="top" wrapText="1"/>
    </xf>
    <xf numFmtId="0" fontId="0" fillId="0" borderId="17" xfId="0" applyBorder="1" applyAlignment="1">
      <alignment vertical="top" wrapText="1"/>
    </xf>
    <xf numFmtId="0" fontId="0" fillId="0" borderId="12" xfId="0" applyBorder="1" applyAlignment="1">
      <alignment vertical="top" wrapText="1"/>
    </xf>
    <xf numFmtId="0" fontId="23" fillId="0" borderId="8" xfId="0" applyFont="1" applyBorder="1" applyAlignment="1">
      <alignment wrapText="1"/>
    </xf>
    <xf numFmtId="0" fontId="23" fillId="0" borderId="0" xfId="0" applyFont="1" applyBorder="1" applyAlignment="1">
      <alignment horizontal="left" vertical="top" wrapText="1"/>
    </xf>
    <xf numFmtId="0" fontId="42" fillId="0" borderId="0" xfId="0" applyFont="1" applyAlignment="1">
      <alignment horizontal="center" wrapText="1"/>
    </xf>
    <xf numFmtId="0" fontId="0" fillId="0" borderId="0" xfId="0" applyAlignment="1">
      <alignment horizontal="center" wrapText="1"/>
    </xf>
    <xf numFmtId="1" fontId="23" fillId="0" borderId="8" xfId="9" applyNumberFormat="1" applyFont="1" applyFill="1" applyBorder="1" applyAlignment="1">
      <alignment vertical="top" wrapText="1"/>
    </xf>
    <xf numFmtId="0" fontId="8" fillId="0" borderId="8" xfId="0" applyFont="1" applyFill="1" applyBorder="1" applyAlignment="1">
      <alignment horizontal="center" wrapText="1"/>
    </xf>
    <xf numFmtId="0" fontId="65" fillId="0" borderId="0" xfId="8" applyFont="1" applyFill="1" applyBorder="1" applyAlignment="1">
      <alignment vertical="top" wrapText="1"/>
    </xf>
    <xf numFmtId="0" fontId="23" fillId="0" borderId="0" xfId="9" applyFont="1" applyFill="1" applyBorder="1" applyAlignment="1">
      <alignment vertical="top" wrapText="1"/>
    </xf>
    <xf numFmtId="0" fontId="23" fillId="0" borderId="8" xfId="0" applyFont="1" applyBorder="1" applyAlignment="1">
      <alignment horizontal="center" wrapText="1"/>
    </xf>
    <xf numFmtId="0" fontId="23" fillId="0" borderId="17" xfId="0" applyFont="1" applyBorder="1" applyAlignment="1">
      <alignment wrapText="1"/>
    </xf>
    <xf numFmtId="0" fontId="23" fillId="0" borderId="12" xfId="0" applyFont="1" applyBorder="1" applyAlignment="1">
      <alignment wrapText="1"/>
    </xf>
    <xf numFmtId="0" fontId="40" fillId="0" borderId="0" xfId="0" applyFont="1" applyAlignment="1">
      <alignment vertical="top" wrapText="1"/>
    </xf>
    <xf numFmtId="0" fontId="23" fillId="0" borderId="8" xfId="0" applyFont="1" applyBorder="1" applyAlignment="1">
      <alignment horizontal="center" vertical="center" wrapText="1"/>
    </xf>
    <xf numFmtId="0" fontId="10" fillId="0" borderId="8" xfId="9" applyFont="1" applyFill="1" applyBorder="1" applyAlignment="1">
      <alignment horizontal="center" vertical="top" wrapText="1"/>
    </xf>
    <xf numFmtId="0" fontId="41" fillId="0" borderId="8" xfId="0" applyFont="1" applyFill="1" applyBorder="1" applyAlignment="1">
      <alignment horizontal="right" vertical="center" wrapText="1"/>
    </xf>
    <xf numFmtId="0" fontId="23" fillId="0" borderId="0" xfId="0" applyFont="1" applyBorder="1" applyAlignment="1">
      <alignment wrapText="1"/>
    </xf>
    <xf numFmtId="3" fontId="25" fillId="9" borderId="8" xfId="11" applyNumberFormat="1" applyFont="1" applyFill="1" applyBorder="1" applyAlignment="1" applyProtection="1">
      <alignment horizontal="center" wrapText="1"/>
    </xf>
    <xf numFmtId="0" fontId="47" fillId="9" borderId="28" xfId="0" applyFont="1" applyFill="1" applyBorder="1" applyAlignment="1" applyProtection="1">
      <alignment wrapText="1"/>
    </xf>
    <xf numFmtId="0" fontId="10" fillId="0" borderId="22" xfId="0" applyNumberFormat="1" applyFont="1" applyFill="1" applyBorder="1" applyAlignment="1" applyProtection="1"/>
    <xf numFmtId="0" fontId="0" fillId="0" borderId="23" xfId="0" applyBorder="1" applyAlignment="1" applyProtection="1"/>
    <xf numFmtId="0" fontId="0" fillId="0" borderId="57" xfId="0" applyBorder="1" applyAlignment="1" applyProtection="1"/>
    <xf numFmtId="0" fontId="23" fillId="0" borderId="7" xfId="0" applyFont="1" applyFill="1" applyBorder="1" applyAlignment="1" applyProtection="1">
      <alignment vertical="top" wrapText="1"/>
    </xf>
    <xf numFmtId="0" fontId="0" fillId="0" borderId="7" xfId="0" applyBorder="1" applyAlignment="1" applyProtection="1">
      <alignment vertical="top" wrapText="1"/>
    </xf>
    <xf numFmtId="0" fontId="0" fillId="0" borderId="7" xfId="0" applyBorder="1" applyAlignment="1" applyProtection="1">
      <alignment wrapText="1"/>
    </xf>
    <xf numFmtId="3" fontId="23" fillId="0" borderId="7" xfId="0" applyNumberFormat="1" applyFont="1" applyFill="1" applyBorder="1" applyAlignment="1" applyProtection="1">
      <alignment horizontal="center" wrapText="1"/>
    </xf>
    <xf numFmtId="0" fontId="23" fillId="0" borderId="7" xfId="0" applyFont="1" applyBorder="1" applyAlignment="1" applyProtection="1">
      <alignment vertical="top" wrapText="1"/>
    </xf>
    <xf numFmtId="0" fontId="58" fillId="0" borderId="7" xfId="0" applyFont="1" applyBorder="1" applyAlignment="1" applyProtection="1">
      <alignment vertical="top" wrapText="1"/>
    </xf>
    <xf numFmtId="0" fontId="23" fillId="0" borderId="7" xfId="0" quotePrefix="1" applyFont="1" applyFill="1" applyBorder="1" applyAlignment="1" applyProtection="1">
      <alignment horizontal="center" wrapText="1"/>
    </xf>
    <xf numFmtId="0" fontId="10" fillId="0" borderId="0" xfId="0" applyNumberFormat="1" applyFont="1" applyFill="1" applyBorder="1" applyAlignment="1">
      <alignment horizontal="center" vertical="top" wrapText="1"/>
    </xf>
    <xf numFmtId="0" fontId="10" fillId="0" borderId="44" xfId="0" applyNumberFormat="1" applyFont="1" applyFill="1" applyBorder="1" applyAlignment="1">
      <alignment horizontal="center" vertical="top" wrapText="1"/>
    </xf>
    <xf numFmtId="0" fontId="0" fillId="0" borderId="17" xfId="0" applyBorder="1" applyAlignment="1">
      <alignment horizontal="center" vertical="top" wrapText="1"/>
    </xf>
    <xf numFmtId="0" fontId="0" fillId="0" borderId="92" xfId="0" applyBorder="1" applyAlignment="1">
      <alignment horizontal="center" vertical="top" wrapText="1"/>
    </xf>
    <xf numFmtId="0" fontId="10" fillId="0" borderId="34" xfId="0" applyNumberFormat="1" applyFont="1" applyFill="1" applyBorder="1" applyAlignment="1">
      <alignment horizontal="center" vertical="top" wrapText="1"/>
    </xf>
    <xf numFmtId="0" fontId="0" fillId="0" borderId="0" xfId="0" applyBorder="1" applyAlignment="1">
      <alignment horizontal="center" vertical="top" wrapText="1"/>
    </xf>
    <xf numFmtId="0" fontId="0" fillId="0" borderId="182" xfId="0" applyBorder="1" applyAlignment="1">
      <alignment horizontal="center" vertical="top" wrapText="1"/>
    </xf>
    <xf numFmtId="0" fontId="42" fillId="12" borderId="0" xfId="0" applyFont="1" applyFill="1" applyAlignment="1" applyProtection="1">
      <alignment horizontal="center" vertical="top"/>
    </xf>
    <xf numFmtId="3" fontId="25" fillId="9" borderId="7" xfId="0" applyNumberFormat="1" applyFont="1" applyFill="1" applyBorder="1" applyAlignment="1" applyProtection="1">
      <alignment horizontal="center" vertical="top" wrapText="1"/>
    </xf>
    <xf numFmtId="3" fontId="25" fillId="9" borderId="8" xfId="0" applyNumberFormat="1" applyFont="1" applyFill="1" applyBorder="1" applyAlignment="1" applyProtection="1">
      <alignment horizontal="center" vertical="top" wrapText="1"/>
    </xf>
    <xf numFmtId="3" fontId="10" fillId="0" borderId="91" xfId="0" applyNumberFormat="1" applyFont="1" applyFill="1" applyBorder="1" applyAlignment="1" applyProtection="1">
      <alignment horizontal="center" wrapText="1"/>
    </xf>
    <xf numFmtId="0" fontId="0" fillId="0" borderId="80" xfId="0" applyBorder="1" applyAlignment="1" applyProtection="1">
      <alignment horizontal="center" wrapText="1"/>
    </xf>
    <xf numFmtId="0" fontId="0" fillId="0" borderId="90" xfId="0" applyBorder="1" applyAlignment="1" applyProtection="1">
      <alignment horizontal="center" wrapText="1"/>
    </xf>
    <xf numFmtId="0" fontId="10" fillId="0" borderId="20" xfId="0" applyNumberFormat="1" applyFont="1" applyFill="1" applyBorder="1" applyAlignment="1" applyProtection="1">
      <alignment horizontal="left" vertical="top" wrapText="1"/>
    </xf>
    <xf numFmtId="0" fontId="0" fillId="0" borderId="0" xfId="0" applyAlignment="1" applyProtection="1">
      <alignment vertical="top" wrapText="1"/>
    </xf>
    <xf numFmtId="0" fontId="25" fillId="9" borderId="91" xfId="0" applyFont="1" applyFill="1" applyBorder="1" applyAlignment="1" applyProtection="1">
      <alignment horizontal="center" vertical="top" wrapText="1"/>
    </xf>
    <xf numFmtId="0" fontId="40" fillId="9" borderId="80" xfId="0" applyFont="1" applyFill="1" applyBorder="1" applyAlignment="1" applyProtection="1">
      <alignment horizontal="center" vertical="top" wrapText="1"/>
    </xf>
    <xf numFmtId="0" fontId="40" fillId="9" borderId="90" xfId="0" applyFont="1" applyFill="1" applyBorder="1" applyAlignment="1" applyProtection="1">
      <alignment horizontal="center" vertical="top" wrapText="1"/>
    </xf>
    <xf numFmtId="3" fontId="47" fillId="9" borderId="8" xfId="0" applyNumberFormat="1" applyFont="1" applyFill="1" applyBorder="1" applyAlignment="1" applyProtection="1">
      <alignment horizontal="center"/>
    </xf>
    <xf numFmtId="3" fontId="47" fillId="9" borderId="92" xfId="0" applyNumberFormat="1" applyFont="1" applyFill="1" applyBorder="1" applyAlignment="1" applyProtection="1">
      <alignment horizontal="center"/>
    </xf>
    <xf numFmtId="0" fontId="23" fillId="0" borderId="0" xfId="0" applyFont="1" applyFill="1" applyBorder="1" applyAlignment="1" applyProtection="1">
      <alignment horizontal="left" wrapText="1"/>
    </xf>
    <xf numFmtId="0" fontId="58" fillId="0" borderId="0" xfId="0" applyFont="1" applyAlignment="1" applyProtection="1">
      <alignment horizontal="left" wrapText="1"/>
    </xf>
    <xf numFmtId="0" fontId="23" fillId="0" borderId="7" xfId="9" applyFont="1" applyBorder="1" applyAlignment="1" applyProtection="1">
      <alignment vertical="top" wrapText="1"/>
    </xf>
    <xf numFmtId="0" fontId="23" fillId="0" borderId="21" xfId="9" applyFont="1" applyBorder="1" applyAlignment="1" applyProtection="1">
      <alignment vertical="top" wrapText="1"/>
    </xf>
    <xf numFmtId="0" fontId="10" fillId="0" borderId="8" xfId="9" applyFont="1" applyFill="1" applyBorder="1" applyAlignment="1" applyProtection="1">
      <alignment horizontal="center" wrapText="1"/>
    </xf>
    <xf numFmtId="0" fontId="58" fillId="0" borderId="28" xfId="0" applyFont="1" applyBorder="1" applyAlignment="1" applyProtection="1">
      <alignment wrapText="1"/>
    </xf>
    <xf numFmtId="0" fontId="10" fillId="0" borderId="7" xfId="0" applyFont="1" applyBorder="1" applyAlignment="1" applyProtection="1">
      <alignment horizontal="center" wrapText="1"/>
    </xf>
    <xf numFmtId="0" fontId="1" fillId="0" borderId="7" xfId="0" applyFont="1" applyBorder="1" applyAlignment="1" applyProtection="1">
      <alignment horizontal="center" wrapText="1"/>
    </xf>
    <xf numFmtId="0" fontId="96" fillId="9" borderId="91" xfId="0" applyFont="1" applyFill="1" applyBorder="1" applyAlignment="1" applyProtection="1">
      <alignment horizontal="center" vertical="top" wrapText="1"/>
    </xf>
    <xf numFmtId="0" fontId="98" fillId="9" borderId="80" xfId="0" applyFont="1" applyFill="1" applyBorder="1" applyProtection="1"/>
    <xf numFmtId="0" fontId="98" fillId="9" borderId="90" xfId="0" applyFont="1" applyFill="1" applyBorder="1" applyProtection="1"/>
    <xf numFmtId="0" fontId="25" fillId="0" borderId="7" xfId="0" applyFont="1" applyBorder="1" applyAlignment="1" applyProtection="1">
      <alignment horizontal="center" vertical="top" wrapText="1"/>
    </xf>
    <xf numFmtId="0" fontId="25" fillId="4" borderId="95" xfId="0" applyNumberFormat="1" applyFont="1" applyFill="1" applyBorder="1" applyAlignment="1" applyProtection="1">
      <alignment horizontal="center" vertical="top" wrapText="1"/>
    </xf>
    <xf numFmtId="0" fontId="0" fillId="0" borderId="17" xfId="0" applyBorder="1" applyAlignment="1" applyProtection="1">
      <alignment horizontal="center" vertical="top" wrapText="1"/>
    </xf>
    <xf numFmtId="0" fontId="0" fillId="0" borderId="182" xfId="0" applyBorder="1" applyAlignment="1" applyProtection="1">
      <alignment horizontal="center" vertical="top" wrapText="1"/>
    </xf>
    <xf numFmtId="0" fontId="10" fillId="0" borderId="179" xfId="0" applyNumberFormat="1" applyFont="1" applyFill="1" applyBorder="1" applyAlignment="1" applyProtection="1">
      <alignment horizontal="center"/>
    </xf>
    <xf numFmtId="0" fontId="0" fillId="0" borderId="180" xfId="0" applyFill="1" applyBorder="1" applyAlignment="1" applyProtection="1">
      <alignment horizontal="center"/>
    </xf>
    <xf numFmtId="0" fontId="0" fillId="0" borderId="181" xfId="0" applyFill="1" applyBorder="1" applyAlignment="1" applyProtection="1">
      <alignment horizontal="center"/>
    </xf>
    <xf numFmtId="0" fontId="10" fillId="0" borderId="179" xfId="0" applyFont="1" applyFill="1" applyBorder="1" applyAlignment="1" applyProtection="1">
      <alignment horizontal="center"/>
    </xf>
    <xf numFmtId="0" fontId="74" fillId="12" borderId="0" xfId="0" applyFont="1" applyFill="1" applyAlignment="1">
      <alignment horizontal="right" vertical="center" wrapText="1"/>
    </xf>
    <xf numFmtId="0" fontId="109" fillId="0" borderId="0" xfId="0" applyFont="1" applyAlignment="1">
      <alignment horizontal="right" vertical="center" wrapText="1"/>
    </xf>
    <xf numFmtId="11" fontId="25" fillId="9" borderId="8" xfId="0" applyNumberFormat="1" applyFont="1" applyFill="1" applyBorder="1" applyAlignment="1" applyProtection="1">
      <alignment horizontal="center" vertical="top" wrapText="1"/>
    </xf>
    <xf numFmtId="0" fontId="40" fillId="9" borderId="17" xfId="0" applyFont="1" applyFill="1" applyBorder="1" applyAlignment="1" applyProtection="1">
      <alignment horizontal="center" vertical="top" wrapText="1"/>
    </xf>
    <xf numFmtId="0" fontId="40" fillId="9" borderId="12" xfId="0" applyFont="1" applyFill="1" applyBorder="1" applyAlignment="1" applyProtection="1">
      <alignment horizontal="center" vertical="top" wrapText="1"/>
    </xf>
    <xf numFmtId="3" fontId="10" fillId="9" borderId="8" xfId="0" applyNumberFormat="1" applyFont="1" applyFill="1" applyBorder="1" applyAlignment="1" applyProtection="1">
      <alignment horizontal="center" vertical="top" wrapText="1"/>
    </xf>
    <xf numFmtId="0" fontId="0" fillId="9" borderId="92" xfId="0" applyFill="1" applyBorder="1" applyAlignment="1" applyProtection="1">
      <alignment horizontal="center" vertical="top" wrapText="1"/>
    </xf>
  </cellXfs>
  <cellStyles count="13">
    <cellStyle name="Comma" xfId="1" builtinId="3"/>
    <cellStyle name="Comma0" xfId="2"/>
    <cellStyle name="Currency0" xfId="3"/>
    <cellStyle name="Date" xfId="4"/>
    <cellStyle name="Fixed" xfId="5"/>
    <cellStyle name="Heading 1" xfId="6" builtinId="16" customBuiltin="1"/>
    <cellStyle name="Heading 2" xfId="7" builtinId="17" customBuiltin="1"/>
    <cellStyle name="Hyperlink" xfId="8" builtinId="8"/>
    <cellStyle name="Normal" xfId="0" builtinId="0"/>
    <cellStyle name="Normal_032008 Query FG Usage With Control Tech" xfId="9"/>
    <cellStyle name="Normal_123105pm_prod_s" xfId="10"/>
    <cellStyle name="Percent" xfId="11" builtinId="5"/>
    <cellStyle name="Total" xfId="12" builtinId="25" customBuiltin="1"/>
  </cellStyles>
  <dxfs count="5">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19050</xdr:colOff>
          <xdr:row>0</xdr:row>
          <xdr:rowOff>209550</xdr:rowOff>
        </xdr:from>
        <xdr:to>
          <xdr:col>7</xdr:col>
          <xdr:colOff>809625</xdr:colOff>
          <xdr:row>1</xdr:row>
          <xdr:rowOff>276225</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9525</xdr:colOff>
          <xdr:row>1</xdr:row>
          <xdr:rowOff>28575</xdr:rowOff>
        </xdr:from>
        <xdr:to>
          <xdr:col>4</xdr:col>
          <xdr:colOff>800100</xdr:colOff>
          <xdr:row>2</xdr:row>
          <xdr:rowOff>0</xdr:rowOff>
        </xdr:to>
        <xdr:sp macro="" textlink="">
          <xdr:nvSpPr>
            <xdr:cNvPr id="12289" name="Check Box 1" hidden="1">
              <a:extLst>
                <a:ext uri="{63B3BB69-23CF-44E3-9099-C40C66FF867C}">
                  <a14:compatExt spid="_x0000_s12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19050</xdr:colOff>
          <xdr:row>0</xdr:row>
          <xdr:rowOff>352425</xdr:rowOff>
        </xdr:from>
        <xdr:to>
          <xdr:col>14</xdr:col>
          <xdr:colOff>161925</xdr:colOff>
          <xdr:row>1</xdr:row>
          <xdr:rowOff>314325</xdr:rowOff>
        </xdr:to>
        <xdr:sp macro="" textlink="">
          <xdr:nvSpPr>
            <xdr:cNvPr id="13313" name="Check Box 1" hidden="1">
              <a:extLst>
                <a:ext uri="{63B3BB69-23CF-44E3-9099-C40C66FF867C}">
                  <a14:compatExt spid="_x0000_s13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38100</xdr:colOff>
          <xdr:row>1</xdr:row>
          <xdr:rowOff>28575</xdr:rowOff>
        </xdr:from>
        <xdr:to>
          <xdr:col>8</xdr:col>
          <xdr:colOff>66675</xdr:colOff>
          <xdr:row>1</xdr:row>
          <xdr:rowOff>381000</xdr:rowOff>
        </xdr:to>
        <xdr:sp macro="" textlink="">
          <xdr:nvSpPr>
            <xdr:cNvPr id="14339" name="Check Box 3" hidden="1">
              <a:extLst>
                <a:ext uri="{63B3BB69-23CF-44E3-9099-C40C66FF867C}">
                  <a14:compatExt spid="_x0000_s14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38100</xdr:colOff>
          <xdr:row>1</xdr:row>
          <xdr:rowOff>0</xdr:rowOff>
        </xdr:from>
        <xdr:to>
          <xdr:col>8</xdr:col>
          <xdr:colOff>742950</xdr:colOff>
          <xdr:row>1</xdr:row>
          <xdr:rowOff>400050</xdr:rowOff>
        </xdr:to>
        <xdr:sp macro="" textlink="">
          <xdr:nvSpPr>
            <xdr:cNvPr id="16386" name="Check Box 2" hidden="1">
              <a:extLst>
                <a:ext uri="{63B3BB69-23CF-44E3-9099-C40C66FF867C}">
                  <a14:compatExt spid="_x0000_s163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28575</xdr:rowOff>
        </xdr:from>
        <xdr:to>
          <xdr:col>9</xdr:col>
          <xdr:colOff>962025</xdr:colOff>
          <xdr:row>0</xdr:row>
          <xdr:rowOff>504825</xdr:rowOff>
        </xdr:to>
        <xdr:sp macro="" textlink="">
          <xdr:nvSpPr>
            <xdr:cNvPr id="4098" name="Check Box 2" hidden="1">
              <a:extLst>
                <a:ext uri="{63B3BB69-23CF-44E3-9099-C40C66FF867C}">
                  <a14:compatExt spid="_x0000_s4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9525</xdr:colOff>
          <xdr:row>1</xdr:row>
          <xdr:rowOff>9525</xdr:rowOff>
        </xdr:from>
        <xdr:to>
          <xdr:col>8</xdr:col>
          <xdr:colOff>800100</xdr:colOff>
          <xdr:row>2</xdr:row>
          <xdr:rowOff>9525</xdr:rowOff>
        </xdr:to>
        <xdr:sp macro="" textlink="">
          <xdr:nvSpPr>
            <xdr:cNvPr id="5121" name="Check Box 1"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38100</xdr:colOff>
          <xdr:row>0</xdr:row>
          <xdr:rowOff>0</xdr:rowOff>
        </xdr:from>
        <xdr:to>
          <xdr:col>15</xdr:col>
          <xdr:colOff>209550</xdr:colOff>
          <xdr:row>0</xdr:row>
          <xdr:rowOff>514350</xdr:rowOff>
        </xdr:to>
        <xdr:sp macro="" textlink="">
          <xdr:nvSpPr>
            <xdr:cNvPr id="6145" name="Check Box 1" hidden="1">
              <a:extLst>
                <a:ext uri="{63B3BB69-23CF-44E3-9099-C40C66FF867C}">
                  <a14:compatExt spid="_x0000_s6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19050</xdr:colOff>
          <xdr:row>1</xdr:row>
          <xdr:rowOff>0</xdr:rowOff>
        </xdr:from>
        <xdr:to>
          <xdr:col>15</xdr:col>
          <xdr:colOff>19050</xdr:colOff>
          <xdr:row>1</xdr:row>
          <xdr:rowOff>352425</xdr:rowOff>
        </xdr:to>
        <xdr:sp macro="" textlink="">
          <xdr:nvSpPr>
            <xdr:cNvPr id="7171" name="Check Box 3" hidden="1">
              <a:extLst>
                <a:ext uri="{63B3BB69-23CF-44E3-9099-C40C66FF867C}">
                  <a14:compatExt spid="_x0000_s7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0</xdr:colOff>
          <xdr:row>0</xdr:row>
          <xdr:rowOff>85725</xdr:rowOff>
        </xdr:from>
        <xdr:to>
          <xdr:col>14</xdr:col>
          <xdr:colOff>180975</xdr:colOff>
          <xdr:row>0</xdr:row>
          <xdr:rowOff>466725</xdr:rowOff>
        </xdr:to>
        <xdr:sp macro="" textlink="">
          <xdr:nvSpPr>
            <xdr:cNvPr id="8196" name="Check Box 4" hidden="1">
              <a:extLst>
                <a:ext uri="{63B3BB69-23CF-44E3-9099-C40C66FF867C}">
                  <a14:compatExt spid="_x0000_s8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19050</xdr:colOff>
          <xdr:row>0</xdr:row>
          <xdr:rowOff>266700</xdr:rowOff>
        </xdr:from>
        <xdr:to>
          <xdr:col>14</xdr:col>
          <xdr:colOff>247650</xdr:colOff>
          <xdr:row>1</xdr:row>
          <xdr:rowOff>304800</xdr:rowOff>
        </xdr:to>
        <xdr:sp macro="" textlink="">
          <xdr:nvSpPr>
            <xdr:cNvPr id="9217" name="Check Box 1" hidden="1">
              <a:extLst>
                <a:ext uri="{63B3BB69-23CF-44E3-9099-C40C66FF867C}">
                  <a14:compatExt spid="_x0000_s9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66675</xdr:colOff>
          <xdr:row>0</xdr:row>
          <xdr:rowOff>0</xdr:rowOff>
        </xdr:from>
        <xdr:to>
          <xdr:col>16</xdr:col>
          <xdr:colOff>285750</xdr:colOff>
          <xdr:row>0</xdr:row>
          <xdr:rowOff>438150</xdr:rowOff>
        </xdr:to>
        <xdr:sp macro="" textlink="">
          <xdr:nvSpPr>
            <xdr:cNvPr id="10242" name="Check Box 2" hidden="1">
              <a:extLst>
                <a:ext uri="{63B3BB69-23CF-44E3-9099-C40C66FF867C}">
                  <a14:compatExt spid="_x0000_s10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19050</xdr:colOff>
          <xdr:row>0</xdr:row>
          <xdr:rowOff>266700</xdr:rowOff>
        </xdr:from>
        <xdr:to>
          <xdr:col>17</xdr:col>
          <xdr:colOff>142875</xdr:colOff>
          <xdr:row>1</xdr:row>
          <xdr:rowOff>352425</xdr:rowOff>
        </xdr:to>
        <xdr:sp macro="" textlink="">
          <xdr:nvSpPr>
            <xdr:cNvPr id="11265" name="Check Box 1" hidden="1">
              <a:extLst>
                <a:ext uri="{63B3BB69-23CF-44E3-9099-C40C66FF867C}">
                  <a14:compatExt spid="_x0000_s11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10.bin"/><Relationship Id="rId4" Type="http://schemas.openxmlformats.org/officeDocument/2006/relationships/ctrlProp" Target="../ctrlProps/ctrlProp8.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11.bin"/><Relationship Id="rId4" Type="http://schemas.openxmlformats.org/officeDocument/2006/relationships/ctrlProp" Target="../ctrlProps/ctrlProp9.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12.bin"/><Relationship Id="rId4" Type="http://schemas.openxmlformats.org/officeDocument/2006/relationships/ctrlProp" Target="../ctrlProps/ctrlProp10.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1.xml"/><Relationship Id="rId1" Type="http://schemas.openxmlformats.org/officeDocument/2006/relationships/printerSettings" Target="../printerSettings/printerSettings13.bin"/><Relationship Id="rId4" Type="http://schemas.openxmlformats.org/officeDocument/2006/relationships/ctrlProp" Target="../ctrlProps/ctrlProp11.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2.xml"/><Relationship Id="rId1" Type="http://schemas.openxmlformats.org/officeDocument/2006/relationships/printerSettings" Target="../printerSettings/printerSettings14.bin"/><Relationship Id="rId4" Type="http://schemas.openxmlformats.org/officeDocument/2006/relationships/ctrlProp" Target="../ctrlProps/ctrlProp12.xml"/></Relationships>
</file>

<file path=xl/worksheets/_rels/sheet15.xml.rels><?xml version="1.0" encoding="UTF-8" standalone="yes"?>
<Relationships xmlns="http://schemas.openxmlformats.org/package/2006/relationships"><Relationship Id="rId3" Type="http://schemas.openxmlformats.org/officeDocument/2006/relationships/hyperlink" Target="https://www.arb.ca.gov/capcoa/roster.htm" TargetMode="External"/><Relationship Id="rId2" Type="http://schemas.openxmlformats.org/officeDocument/2006/relationships/hyperlink" Target="http://www.arb.ca.gov/regact/2009/semi2009/semi2009.htm" TargetMode="External"/><Relationship Id="rId1" Type="http://schemas.openxmlformats.org/officeDocument/2006/relationships/hyperlink" Target="http://www.arb.ca.gov/cc/semiconductors/contact.htm" TargetMode="External"/><Relationship Id="rId4"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3.xml"/><Relationship Id="rId1" Type="http://schemas.openxmlformats.org/officeDocument/2006/relationships/printerSettings" Target="../printerSettings/printerSettings16.bin"/><Relationship Id="rId4" Type="http://schemas.openxmlformats.org/officeDocument/2006/relationships/ctrlProp" Target="../ctrlProps/ctrlProp13.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trlProp" Target="../ctrlProps/ctrlProp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trlProp" Target="../ctrlProps/ctrlProp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6.bin"/><Relationship Id="rId4" Type="http://schemas.openxmlformats.org/officeDocument/2006/relationships/ctrlProp" Target="../ctrlProps/ctrlProp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trlProp" Target="../ctrlProps/ctrlProp5.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8.bin"/><Relationship Id="rId4" Type="http://schemas.openxmlformats.org/officeDocument/2006/relationships/ctrlProp" Target="../ctrlProps/ctrlProp6.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9.bin"/><Relationship Id="rId4" Type="http://schemas.openxmlformats.org/officeDocument/2006/relationships/ctrlProp" Target="../ctrlProps/ctrlProp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57"/>
  <sheetViews>
    <sheetView topLeftCell="A21" workbookViewId="0">
      <selection activeCell="B53" sqref="B53"/>
    </sheetView>
  </sheetViews>
  <sheetFormatPr defaultRowHeight="12.75" x14ac:dyDescent="0.2"/>
  <cols>
    <col min="2" max="2" width="10.140625" bestFit="1" customWidth="1"/>
  </cols>
  <sheetData>
    <row r="1" spans="1:1" s="215" customFormat="1" ht="15" x14ac:dyDescent="0.2">
      <c r="A1" s="215" t="s">
        <v>490</v>
      </c>
    </row>
    <row r="2" spans="1:1" s="215" customFormat="1" ht="15" x14ac:dyDescent="0.2">
      <c r="A2" s="215" t="s">
        <v>99</v>
      </c>
    </row>
    <row r="3" spans="1:1" s="215" customFormat="1" ht="15" x14ac:dyDescent="0.2">
      <c r="A3" s="215" t="s">
        <v>100</v>
      </c>
    </row>
    <row r="4" spans="1:1" s="215" customFormat="1" ht="15" x14ac:dyDescent="0.2">
      <c r="A4" s="215" t="s">
        <v>101</v>
      </c>
    </row>
    <row r="5" spans="1:1" s="215" customFormat="1" ht="15" x14ac:dyDescent="0.2">
      <c r="A5" s="215" t="s">
        <v>102</v>
      </c>
    </row>
    <row r="6" spans="1:1" s="215" customFormat="1" ht="15" x14ac:dyDescent="0.2"/>
    <row r="7" spans="1:1" s="215" customFormat="1" ht="15" x14ac:dyDescent="0.2"/>
    <row r="8" spans="1:1" s="215" customFormat="1" ht="15" x14ac:dyDescent="0.2">
      <c r="A8" s="215" t="s">
        <v>136</v>
      </c>
    </row>
    <row r="9" spans="1:1" s="215" customFormat="1" ht="15" x14ac:dyDescent="0.2">
      <c r="A9" s="215" t="s">
        <v>71</v>
      </c>
    </row>
    <row r="10" spans="1:1" s="215" customFormat="1" ht="15" x14ac:dyDescent="0.2">
      <c r="A10" s="215" t="s">
        <v>138</v>
      </c>
    </row>
    <row r="11" spans="1:1" s="215" customFormat="1" ht="15" x14ac:dyDescent="0.2"/>
    <row r="12" spans="1:1" s="215" customFormat="1" ht="15" x14ac:dyDescent="0.2"/>
    <row r="13" spans="1:1" s="215" customFormat="1" ht="15" x14ac:dyDescent="0.2">
      <c r="A13" s="215" t="b">
        <v>1</v>
      </c>
    </row>
    <row r="14" spans="1:1" s="215" customFormat="1" ht="15" x14ac:dyDescent="0.2"/>
    <row r="17" spans="1:2" ht="14.25" x14ac:dyDescent="0.25">
      <c r="A17" s="218" t="s">
        <v>106</v>
      </c>
    </row>
    <row r="18" spans="1:2" ht="14.25" x14ac:dyDescent="0.25">
      <c r="A18" s="218" t="s">
        <v>107</v>
      </c>
    </row>
    <row r="19" spans="1:2" ht="14.25" x14ac:dyDescent="0.25">
      <c r="A19" s="218" t="s">
        <v>108</v>
      </c>
    </row>
    <row r="20" spans="1:2" ht="14.25" x14ac:dyDescent="0.25">
      <c r="A20" s="218" t="s">
        <v>109</v>
      </c>
    </row>
    <row r="21" spans="1:2" ht="14.25" x14ac:dyDescent="0.25">
      <c r="A21" s="217" t="s">
        <v>110</v>
      </c>
    </row>
    <row r="22" spans="1:2" ht="14.25" x14ac:dyDescent="0.25">
      <c r="A22" s="220" t="s">
        <v>111</v>
      </c>
    </row>
    <row r="23" spans="1:2" ht="14.25" x14ac:dyDescent="0.25">
      <c r="A23" s="220" t="s">
        <v>112</v>
      </c>
    </row>
    <row r="24" spans="1:2" ht="14.25" x14ac:dyDescent="0.25">
      <c r="A24" s="220" t="s">
        <v>113</v>
      </c>
    </row>
    <row r="25" spans="1:2" ht="14.25" x14ac:dyDescent="0.25">
      <c r="A25" s="221" t="s">
        <v>114</v>
      </c>
    </row>
    <row r="28" spans="1:2" ht="15" x14ac:dyDescent="0.2">
      <c r="A28" s="387" t="s">
        <v>263</v>
      </c>
    </row>
    <row r="29" spans="1:2" ht="15" x14ac:dyDescent="0.2">
      <c r="A29" s="387" t="s">
        <v>210</v>
      </c>
    </row>
    <row r="30" spans="1:2" ht="15" x14ac:dyDescent="0.2">
      <c r="A30" s="387" t="s">
        <v>211</v>
      </c>
    </row>
    <row r="32" spans="1:2" x14ac:dyDescent="0.2">
      <c r="A32" s="420">
        <v>42370</v>
      </c>
      <c r="B32" s="420">
        <v>42735</v>
      </c>
    </row>
    <row r="33" spans="1:2" x14ac:dyDescent="0.2">
      <c r="A33" s="420">
        <v>42736</v>
      </c>
      <c r="B33" s="420">
        <v>43100</v>
      </c>
    </row>
    <row r="34" spans="1:2" x14ac:dyDescent="0.2">
      <c r="A34" s="420">
        <v>43101</v>
      </c>
      <c r="B34" s="420">
        <v>43465</v>
      </c>
    </row>
    <row r="35" spans="1:2" x14ac:dyDescent="0.2">
      <c r="A35" s="420">
        <v>43466</v>
      </c>
      <c r="B35" s="420">
        <v>43830</v>
      </c>
    </row>
    <row r="36" spans="1:2" x14ac:dyDescent="0.2">
      <c r="A36" s="420">
        <v>43831</v>
      </c>
      <c r="B36" s="420">
        <v>44196</v>
      </c>
    </row>
    <row r="37" spans="1:2" x14ac:dyDescent="0.2">
      <c r="A37" s="420">
        <v>44197</v>
      </c>
      <c r="B37" s="420">
        <v>44561</v>
      </c>
    </row>
    <row r="38" spans="1:2" x14ac:dyDescent="0.2">
      <c r="A38" s="420">
        <v>44562</v>
      </c>
      <c r="B38" s="420">
        <v>44926</v>
      </c>
    </row>
    <row r="39" spans="1:2" x14ac:dyDescent="0.2">
      <c r="A39" s="420">
        <v>44927</v>
      </c>
      <c r="B39" s="420">
        <v>45291</v>
      </c>
    </row>
    <row r="40" spans="1:2" x14ac:dyDescent="0.2">
      <c r="A40" s="420">
        <v>45292</v>
      </c>
      <c r="B40" s="420">
        <v>45657</v>
      </c>
    </row>
    <row r="41" spans="1:2" x14ac:dyDescent="0.2">
      <c r="A41" s="420">
        <v>45658</v>
      </c>
      <c r="B41" s="420">
        <v>46022</v>
      </c>
    </row>
    <row r="42" spans="1:2" x14ac:dyDescent="0.2">
      <c r="A42" s="420">
        <v>46023</v>
      </c>
      <c r="B42" s="420">
        <v>46387</v>
      </c>
    </row>
    <row r="43" spans="1:2" x14ac:dyDescent="0.2">
      <c r="A43" s="420">
        <v>46388</v>
      </c>
      <c r="B43" s="420">
        <v>46752</v>
      </c>
    </row>
    <row r="44" spans="1:2" x14ac:dyDescent="0.2">
      <c r="A44" s="420">
        <v>46753</v>
      </c>
      <c r="B44" s="420">
        <v>47118</v>
      </c>
    </row>
    <row r="45" spans="1:2" x14ac:dyDescent="0.2">
      <c r="A45" s="420">
        <v>47119</v>
      </c>
      <c r="B45" s="420">
        <v>47483</v>
      </c>
    </row>
    <row r="46" spans="1:2" x14ac:dyDescent="0.2">
      <c r="A46" s="420">
        <v>47484</v>
      </c>
      <c r="B46" s="420">
        <v>47848</v>
      </c>
    </row>
    <row r="47" spans="1:2" x14ac:dyDescent="0.2">
      <c r="A47" s="420">
        <v>47849</v>
      </c>
      <c r="B47" s="420">
        <v>48213</v>
      </c>
    </row>
    <row r="48" spans="1:2" x14ac:dyDescent="0.2">
      <c r="A48" s="420">
        <v>48214</v>
      </c>
      <c r="B48" s="420">
        <v>48579</v>
      </c>
    </row>
    <row r="49" spans="1:2" x14ac:dyDescent="0.2">
      <c r="A49" s="420">
        <v>48580</v>
      </c>
      <c r="B49" s="420">
        <v>48944</v>
      </c>
    </row>
    <row r="50" spans="1:2" x14ac:dyDescent="0.2">
      <c r="A50" s="420">
        <v>48945</v>
      </c>
      <c r="B50" s="420">
        <v>49309</v>
      </c>
    </row>
    <row r="51" spans="1:2" x14ac:dyDescent="0.2">
      <c r="A51" s="420">
        <v>49310</v>
      </c>
      <c r="B51" s="420">
        <v>49674</v>
      </c>
    </row>
    <row r="52" spans="1:2" x14ac:dyDescent="0.2">
      <c r="A52" s="420">
        <v>49675</v>
      </c>
      <c r="B52" s="420">
        <v>50040</v>
      </c>
    </row>
    <row r="55" spans="1:2" x14ac:dyDescent="0.2">
      <c r="A55" t="s">
        <v>520</v>
      </c>
    </row>
    <row r="56" spans="1:2" x14ac:dyDescent="0.2">
      <c r="A56" t="s">
        <v>522</v>
      </c>
    </row>
    <row r="57" spans="1:2" x14ac:dyDescent="0.2">
      <c r="A57" t="s">
        <v>521</v>
      </c>
    </row>
  </sheetData>
  <phoneticPr fontId="0" type="noConversion"/>
  <pageMargins left="0.75" right="0.75"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dimension ref="A1:Y107"/>
  <sheetViews>
    <sheetView view="pageBreakPreview" zoomScale="75" zoomScaleNormal="75" workbookViewId="0">
      <selection activeCell="A2" sqref="A2"/>
    </sheetView>
  </sheetViews>
  <sheetFormatPr defaultRowHeight="12.75" x14ac:dyDescent="0.2"/>
  <cols>
    <col min="1" max="1" width="8.140625" customWidth="1"/>
    <col min="2" max="2" width="3.7109375" customWidth="1"/>
    <col min="3" max="3" width="11" customWidth="1"/>
    <col min="4" max="4" width="8.42578125" customWidth="1"/>
    <col min="5" max="5" width="10.42578125" bestFit="1" customWidth="1"/>
    <col min="6" max="6" width="8.42578125" customWidth="1"/>
    <col min="7" max="7" width="12.5703125" bestFit="1" customWidth="1"/>
    <col min="8" max="8" width="8.42578125" customWidth="1"/>
    <col min="9" max="9" width="9.7109375" customWidth="1"/>
    <col min="10" max="10" width="8.42578125" customWidth="1"/>
    <col min="11" max="11" width="9.7109375" customWidth="1"/>
    <col min="12" max="12" width="8.42578125" customWidth="1"/>
    <col min="13" max="13" width="9.7109375" customWidth="1"/>
    <col min="14" max="14" width="8.42578125" customWidth="1"/>
    <col min="15" max="15" width="9.7109375" customWidth="1"/>
    <col min="16" max="16" width="8.28515625" customWidth="1"/>
    <col min="17" max="17" width="9.7109375" customWidth="1"/>
  </cols>
  <sheetData>
    <row r="1" spans="1:25" s="199" customFormat="1" ht="42" customHeight="1" x14ac:dyDescent="0.45">
      <c r="A1" s="1092" t="s">
        <v>507</v>
      </c>
      <c r="B1" s="491"/>
      <c r="C1" s="491"/>
      <c r="D1" s="491"/>
      <c r="E1" s="491"/>
      <c r="F1" s="491"/>
      <c r="G1" s="491"/>
      <c r="H1" s="491"/>
      <c r="I1" s="491"/>
      <c r="J1" s="491"/>
      <c r="K1" s="491"/>
      <c r="L1" s="1173" t="s">
        <v>612</v>
      </c>
      <c r="M1" s="1423"/>
      <c r="N1" s="1423"/>
      <c r="O1" s="1423"/>
      <c r="P1" s="230"/>
      <c r="Q1" s="491"/>
    </row>
    <row r="2" spans="1:25" s="552" customFormat="1" ht="30" customHeight="1" x14ac:dyDescent="0.25">
      <c r="A2" s="674" t="s">
        <v>584</v>
      </c>
      <c r="B2" s="1132" t="s">
        <v>585</v>
      </c>
      <c r="C2" s="1134"/>
      <c r="D2" s="1134"/>
      <c r="E2" s="1134"/>
      <c r="F2" s="1134"/>
      <c r="G2" s="1134"/>
      <c r="H2" s="1134"/>
      <c r="I2" s="1134"/>
      <c r="J2" s="1134"/>
      <c r="K2" s="1134"/>
      <c r="L2" s="1134"/>
      <c r="M2" s="1134"/>
      <c r="N2" s="1134"/>
      <c r="O2" s="1134"/>
      <c r="P2" s="1134"/>
      <c r="Q2" s="1134"/>
    </row>
    <row r="3" spans="1:25" s="552" customFormat="1" ht="46.9" customHeight="1" x14ac:dyDescent="0.25">
      <c r="A3" s="282" t="s">
        <v>582</v>
      </c>
      <c r="B3" s="1422" t="s">
        <v>586</v>
      </c>
      <c r="C3" s="1422"/>
      <c r="D3" s="1422"/>
      <c r="E3" s="1422"/>
      <c r="F3" s="1422"/>
      <c r="G3" s="1422"/>
      <c r="H3" s="1422"/>
      <c r="I3" s="1422"/>
      <c r="J3" s="1422"/>
      <c r="K3" s="1422"/>
      <c r="L3" s="1422"/>
      <c r="M3" s="1422"/>
      <c r="N3" s="1422"/>
      <c r="O3" s="1422"/>
      <c r="P3" s="1134"/>
      <c r="Q3" s="1134"/>
    </row>
    <row r="4" spans="1:25" s="552" customFormat="1" ht="33" customHeight="1" x14ac:dyDescent="0.25">
      <c r="A4" s="282" t="s">
        <v>583</v>
      </c>
      <c r="B4" s="1422" t="s">
        <v>587</v>
      </c>
      <c r="C4" s="1134"/>
      <c r="D4" s="1134"/>
      <c r="E4" s="1134"/>
      <c r="F4" s="1134"/>
      <c r="G4" s="1134"/>
      <c r="H4" s="1134"/>
      <c r="I4" s="1134"/>
      <c r="J4" s="1134"/>
      <c r="K4" s="1134"/>
      <c r="L4" s="1134"/>
      <c r="M4" s="1134"/>
      <c r="N4" s="1134"/>
      <c r="O4" s="1134"/>
      <c r="P4" s="1134"/>
      <c r="Q4" s="1134"/>
    </row>
    <row r="6" spans="1:25" s="208" customFormat="1" ht="15.75" x14ac:dyDescent="0.25">
      <c r="A6" s="199" t="s">
        <v>513</v>
      </c>
      <c r="D6" s="628" t="s">
        <v>310</v>
      </c>
      <c r="E6" s="950" t="str">
        <f>IF(ISBLANK('2. Wafer Tracking'!C8), "", '2. Wafer Tracking'!C8)</f>
        <v/>
      </c>
      <c r="F6" s="629" t="s">
        <v>311</v>
      </c>
      <c r="G6" s="950" t="str">
        <f>IF(ISBLANK('2. Wafer Tracking'!G8), "", '2. Wafer Tracking'!G8)</f>
        <v/>
      </c>
      <c r="K6" s="237"/>
      <c r="L6" s="237"/>
      <c r="M6" s="237"/>
      <c r="N6" s="237"/>
      <c r="O6" s="237"/>
      <c r="P6" s="237"/>
      <c r="Q6" s="237"/>
      <c r="R6" s="237"/>
      <c r="S6" s="237"/>
      <c r="T6" s="237"/>
      <c r="U6" s="237"/>
      <c r="V6" s="237"/>
      <c r="W6" s="237"/>
    </row>
    <row r="7" spans="1:25" s="174" customFormat="1" ht="22.15" customHeight="1" x14ac:dyDescent="0.2">
      <c r="B7" s="219" t="s">
        <v>137</v>
      </c>
      <c r="C7" s="242"/>
      <c r="D7" s="242"/>
      <c r="E7" s="242"/>
      <c r="F7" s="242"/>
      <c r="G7" s="242"/>
      <c r="H7" s="242"/>
      <c r="I7" s="242"/>
      <c r="J7" s="242"/>
      <c r="K7" s="242"/>
      <c r="L7" s="242"/>
      <c r="M7" s="242"/>
      <c r="N7" s="242"/>
      <c r="O7" s="242"/>
      <c r="P7" s="242"/>
      <c r="Q7" s="242"/>
    </row>
    <row r="8" spans="1:25" s="163" customFormat="1" ht="43.15" customHeight="1" x14ac:dyDescent="0.2">
      <c r="B8" s="228"/>
      <c r="D8" s="1412" t="s">
        <v>139</v>
      </c>
      <c r="E8" s="1398"/>
      <c r="F8" s="1397" t="s">
        <v>140</v>
      </c>
      <c r="G8" s="1398"/>
      <c r="H8" s="1397" t="s">
        <v>141</v>
      </c>
      <c r="I8" s="1398"/>
      <c r="J8" s="1397" t="s">
        <v>142</v>
      </c>
      <c r="K8" s="1398"/>
      <c r="L8" s="1397" t="s">
        <v>143</v>
      </c>
      <c r="M8" s="1398"/>
      <c r="N8" s="1397" t="s">
        <v>144</v>
      </c>
      <c r="O8" s="1398"/>
      <c r="P8" s="1397" t="s">
        <v>145</v>
      </c>
      <c r="Q8" s="1410"/>
    </row>
    <row r="9" spans="1:25" s="174" customFormat="1" ht="48" customHeight="1" x14ac:dyDescent="0.2">
      <c r="B9" s="246"/>
      <c r="C9" s="209"/>
      <c r="D9" s="532" t="s">
        <v>71</v>
      </c>
      <c r="E9" s="382" t="s">
        <v>136</v>
      </c>
      <c r="F9" s="381" t="s">
        <v>71</v>
      </c>
      <c r="G9" s="382" t="s">
        <v>136</v>
      </c>
      <c r="H9" s="381" t="s">
        <v>71</v>
      </c>
      <c r="I9" s="382" t="s">
        <v>136</v>
      </c>
      <c r="J9" s="381" t="s">
        <v>71</v>
      </c>
      <c r="K9" s="382" t="s">
        <v>136</v>
      </c>
      <c r="L9" s="381" t="s">
        <v>71</v>
      </c>
      <c r="M9" s="382" t="s">
        <v>136</v>
      </c>
      <c r="N9" s="381" t="s">
        <v>71</v>
      </c>
      <c r="O9" s="382" t="s">
        <v>136</v>
      </c>
      <c r="P9" s="381" t="s">
        <v>71</v>
      </c>
      <c r="Q9" s="532" t="s">
        <v>136</v>
      </c>
    </row>
    <row r="10" spans="1:25" s="174" customFormat="1" ht="25.5" x14ac:dyDescent="0.2">
      <c r="B10" s="222"/>
      <c r="C10" s="563" t="s">
        <v>513</v>
      </c>
      <c r="D10" s="958"/>
      <c r="E10" s="959"/>
      <c r="F10" s="960"/>
      <c r="G10" s="961"/>
      <c r="H10" s="960"/>
      <c r="I10" s="961"/>
      <c r="J10" s="960"/>
      <c r="K10" s="961"/>
      <c r="L10" s="960"/>
      <c r="M10" s="961"/>
      <c r="N10" s="960"/>
      <c r="O10" s="961"/>
      <c r="P10" s="960"/>
      <c r="Q10" s="962"/>
    </row>
    <row r="11" spans="1:25" s="174" customFormat="1" x14ac:dyDescent="0.2"/>
    <row r="12" spans="1:25" s="174" customFormat="1" ht="22.15" customHeight="1" x14ac:dyDescent="0.2">
      <c r="B12" s="219" t="s">
        <v>2</v>
      </c>
      <c r="C12" s="242"/>
      <c r="D12" s="242"/>
      <c r="E12" s="242"/>
      <c r="F12" s="242"/>
      <c r="G12" s="242"/>
      <c r="H12" s="242"/>
      <c r="I12" s="242"/>
      <c r="J12" s="242"/>
      <c r="K12" s="242"/>
      <c r="L12" s="242"/>
      <c r="M12" s="242"/>
      <c r="N12" s="242"/>
      <c r="O12" s="242"/>
      <c r="P12" s="242"/>
      <c r="Q12" s="242"/>
    </row>
    <row r="13" spans="1:25" s="174" customFormat="1" ht="30.75" customHeight="1" x14ac:dyDescent="0.2">
      <c r="B13" s="1399" t="s">
        <v>406</v>
      </c>
      <c r="C13" s="1105"/>
      <c r="D13" s="1105"/>
      <c r="E13" s="1105"/>
      <c r="F13" s="1105"/>
      <c r="G13" s="1105"/>
      <c r="H13" s="1105"/>
      <c r="I13" s="1105"/>
      <c r="J13" s="1105"/>
      <c r="K13" s="1105"/>
      <c r="L13" s="1105"/>
      <c r="M13" s="1105"/>
      <c r="N13" s="1105"/>
      <c r="O13" s="1105"/>
      <c r="P13" s="1105"/>
      <c r="Q13" s="1105"/>
    </row>
    <row r="14" spans="1:25" s="121" customFormat="1" ht="20.45" customHeight="1" x14ac:dyDescent="0.2">
      <c r="B14" s="227"/>
      <c r="D14" s="1407" t="s">
        <v>13</v>
      </c>
      <c r="E14" s="1408"/>
      <c r="F14" s="1408"/>
      <c r="G14" s="1408"/>
      <c r="H14" s="1408"/>
      <c r="I14" s="1408"/>
      <c r="J14" s="1408"/>
      <c r="K14" s="1408"/>
      <c r="L14" s="1408"/>
      <c r="M14" s="1408"/>
      <c r="N14" s="1408"/>
      <c r="O14" s="1408"/>
      <c r="P14" s="1408"/>
      <c r="Q14" s="1409"/>
      <c r="R14" s="370"/>
      <c r="S14" s="370"/>
      <c r="T14" s="370"/>
      <c r="U14" s="370"/>
      <c r="V14" s="370"/>
      <c r="W14" s="370"/>
      <c r="X14" s="370"/>
      <c r="Y14" s="370"/>
    </row>
    <row r="15" spans="1:25" s="174" customFormat="1" ht="33" customHeight="1" x14ac:dyDescent="0.25">
      <c r="C15" s="209"/>
      <c r="D15" s="1417" t="s">
        <v>181</v>
      </c>
      <c r="E15" s="1408"/>
      <c r="F15" s="266" t="s">
        <v>182</v>
      </c>
      <c r="G15" s="266" t="s">
        <v>183</v>
      </c>
      <c r="H15" s="266" t="s">
        <v>184</v>
      </c>
      <c r="I15" s="266" t="s">
        <v>439</v>
      </c>
      <c r="J15" s="266" t="s">
        <v>185</v>
      </c>
      <c r="K15" s="266" t="s">
        <v>186</v>
      </c>
      <c r="L15" s="266" t="s">
        <v>187</v>
      </c>
      <c r="M15" s="266" t="s">
        <v>188</v>
      </c>
      <c r="N15" s="266" t="s">
        <v>214</v>
      </c>
      <c r="O15" s="266" t="s">
        <v>215</v>
      </c>
      <c r="P15" s="1406" t="s">
        <v>213</v>
      </c>
      <c r="Q15" s="1307"/>
      <c r="R15" s="226"/>
      <c r="S15" s="226"/>
      <c r="T15" s="226"/>
      <c r="U15" s="226"/>
      <c r="V15" s="226"/>
      <c r="W15" s="226"/>
      <c r="X15" s="226"/>
      <c r="Y15" s="226"/>
    </row>
    <row r="16" spans="1:25" s="174" customFormat="1" ht="26.25" x14ac:dyDescent="0.25">
      <c r="C16" s="564" t="s">
        <v>513</v>
      </c>
      <c r="D16" s="1418"/>
      <c r="E16" s="1419"/>
      <c r="F16" s="956"/>
      <c r="G16" s="956"/>
      <c r="H16" s="956"/>
      <c r="I16" s="956"/>
      <c r="J16" s="956"/>
      <c r="K16" s="956"/>
      <c r="L16" s="956"/>
      <c r="M16" s="956"/>
      <c r="N16" s="956"/>
      <c r="O16" s="956"/>
      <c r="P16" s="1420"/>
      <c r="Q16" s="1421"/>
      <c r="R16" s="279"/>
      <c r="S16" s="279"/>
      <c r="T16" s="279"/>
      <c r="U16" s="279"/>
      <c r="V16" s="279"/>
      <c r="W16" s="279"/>
      <c r="X16" s="279"/>
      <c r="Y16" s="280"/>
    </row>
    <row r="17" spans="1:25" s="174" customFormat="1" x14ac:dyDescent="0.2">
      <c r="C17" s="372"/>
      <c r="D17" s="530"/>
      <c r="E17" s="530"/>
      <c r="F17" s="530"/>
      <c r="G17" s="530"/>
      <c r="H17" s="530"/>
      <c r="I17" s="530"/>
      <c r="J17" s="530"/>
      <c r="K17" s="530"/>
      <c r="L17" s="530"/>
      <c r="M17" s="531"/>
      <c r="N17" s="383"/>
      <c r="O17" s="383"/>
      <c r="P17" s="383"/>
      <c r="Q17" s="384"/>
      <c r="R17" s="279"/>
      <c r="S17" s="279"/>
      <c r="T17" s="279"/>
      <c r="U17" s="279"/>
      <c r="V17" s="279"/>
      <c r="W17" s="279"/>
      <c r="X17" s="279"/>
      <c r="Y17" s="280"/>
    </row>
    <row r="18" spans="1:25" s="121" customFormat="1" ht="20.45" customHeight="1" x14ac:dyDescent="0.2">
      <c r="B18" s="281"/>
      <c r="D18" s="1407" t="s">
        <v>105</v>
      </c>
      <c r="E18" s="1408"/>
      <c r="F18" s="1408"/>
      <c r="G18" s="1408"/>
      <c r="H18" s="1408"/>
      <c r="I18" s="1408"/>
      <c r="J18" s="1408"/>
      <c r="K18" s="1408"/>
      <c r="L18" s="1408"/>
      <c r="M18" s="1408"/>
      <c r="N18" s="1408"/>
      <c r="O18" s="1408"/>
      <c r="P18" s="1408"/>
      <c r="Q18" s="1409"/>
      <c r="R18" s="369"/>
      <c r="S18" s="369"/>
      <c r="T18" s="369"/>
      <c r="U18" s="369"/>
      <c r="V18" s="369"/>
      <c r="W18" s="369"/>
      <c r="X18" s="369"/>
      <c r="Y18" s="369"/>
    </row>
    <row r="19" spans="1:25" s="174" customFormat="1" ht="33" customHeight="1" x14ac:dyDescent="0.25">
      <c r="C19" s="209"/>
      <c r="D19" s="1405" t="s">
        <v>181</v>
      </c>
      <c r="E19" s="1301"/>
      <c r="F19" s="266" t="s">
        <v>182</v>
      </c>
      <c r="G19" s="266" t="s">
        <v>183</v>
      </c>
      <c r="H19" s="266" t="s">
        <v>184</v>
      </c>
      <c r="I19" s="266" t="s">
        <v>439</v>
      </c>
      <c r="J19" s="266" t="s">
        <v>185</v>
      </c>
      <c r="K19" s="266" t="s">
        <v>186</v>
      </c>
      <c r="L19" s="266" t="s">
        <v>187</v>
      </c>
      <c r="M19" s="266" t="s">
        <v>188</v>
      </c>
      <c r="N19" s="266" t="s">
        <v>214</v>
      </c>
      <c r="O19" s="266" t="s">
        <v>215</v>
      </c>
      <c r="P19" s="1406" t="s">
        <v>213</v>
      </c>
      <c r="Q19" s="1307"/>
      <c r="R19" s="226"/>
      <c r="S19" s="226"/>
      <c r="T19" s="226"/>
      <c r="U19" s="226"/>
      <c r="V19" s="226"/>
      <c r="W19" s="226"/>
      <c r="X19" s="226"/>
      <c r="Y19" s="226"/>
    </row>
    <row r="20" spans="1:25" s="174" customFormat="1" ht="26.25" x14ac:dyDescent="0.25">
      <c r="C20" s="563" t="s">
        <v>513</v>
      </c>
      <c r="D20" s="1403"/>
      <c r="E20" s="1404"/>
      <c r="F20" s="957"/>
      <c r="G20" s="957"/>
      <c r="H20" s="957"/>
      <c r="I20" s="957"/>
      <c r="J20" s="957"/>
      <c r="K20" s="957"/>
      <c r="L20" s="957"/>
      <c r="M20" s="957"/>
      <c r="N20" s="957"/>
      <c r="O20" s="957"/>
      <c r="P20" s="1395"/>
      <c r="Q20" s="1396"/>
      <c r="R20" s="279"/>
      <c r="S20" s="279"/>
      <c r="T20" s="279"/>
      <c r="U20" s="279"/>
      <c r="V20" s="279"/>
      <c r="W20" s="279"/>
      <c r="X20" s="279"/>
      <c r="Y20" s="280"/>
    </row>
    <row r="21" spans="1:25" s="174" customFormat="1" x14ac:dyDescent="0.2">
      <c r="N21" s="226"/>
    </row>
    <row r="22" spans="1:25" s="121" customFormat="1" x14ac:dyDescent="0.2">
      <c r="C22" s="244"/>
      <c r="D22" s="279"/>
      <c r="E22" s="279"/>
      <c r="F22" s="279"/>
      <c r="G22" s="279"/>
      <c r="H22" s="279"/>
      <c r="I22" s="279"/>
      <c r="J22" s="279"/>
      <c r="K22" s="279"/>
      <c r="L22" s="279"/>
      <c r="M22" s="280"/>
      <c r="N22" s="278"/>
      <c r="O22" s="278"/>
      <c r="P22" s="279"/>
      <c r="Q22" s="279"/>
      <c r="R22" s="279"/>
      <c r="S22" s="279"/>
      <c r="T22" s="279"/>
      <c r="U22" s="279"/>
      <c r="V22" s="279"/>
      <c r="W22" s="279"/>
      <c r="X22" s="279"/>
      <c r="Y22" s="280"/>
    </row>
    <row r="23" spans="1:25" s="121" customFormat="1" x14ac:dyDescent="0.2">
      <c r="C23" s="244"/>
      <c r="D23" s="278"/>
      <c r="E23" s="278"/>
      <c r="F23" s="279"/>
      <c r="G23" s="279"/>
      <c r="H23" s="279"/>
      <c r="I23" s="279"/>
      <c r="J23" s="279"/>
      <c r="K23" s="279"/>
      <c r="L23" s="279"/>
      <c r="M23" s="279"/>
      <c r="N23" s="279"/>
      <c r="O23" s="280"/>
      <c r="P23" s="279"/>
      <c r="Q23" s="279"/>
      <c r="R23" s="279"/>
      <c r="S23" s="279"/>
      <c r="T23" s="279"/>
      <c r="U23" s="279"/>
      <c r="V23" s="279"/>
      <c r="W23" s="279"/>
      <c r="X23" s="279"/>
      <c r="Y23" s="280"/>
    </row>
    <row r="24" spans="1:25" s="246" customFormat="1" ht="22.15" customHeight="1" x14ac:dyDescent="0.25">
      <c r="B24" s="219" t="s">
        <v>199</v>
      </c>
      <c r="C24" s="242"/>
      <c r="D24" s="242"/>
      <c r="E24" s="242"/>
      <c r="F24" s="242"/>
      <c r="G24" s="242"/>
      <c r="H24" s="346"/>
      <c r="I24" s="346"/>
      <c r="J24" s="346"/>
      <c r="K24" s="346"/>
      <c r="L24" s="346"/>
      <c r="M24" s="346"/>
      <c r="N24" s="346"/>
      <c r="O24" s="346"/>
      <c r="P24" s="346"/>
      <c r="Q24" s="346"/>
    </row>
    <row r="25" spans="1:25" s="246" customFormat="1" ht="18" customHeight="1" x14ac:dyDescent="0.25">
      <c r="B25" s="675" t="s">
        <v>407</v>
      </c>
      <c r="C25" s="121"/>
      <c r="E25" s="540"/>
      <c r="F25" s="540"/>
      <c r="G25" s="540"/>
      <c r="H25" s="540"/>
      <c r="I25" s="540"/>
      <c r="J25" s="540"/>
      <c r="K25" s="540"/>
      <c r="L25" s="540"/>
      <c r="M25" s="540"/>
      <c r="N25" s="540"/>
      <c r="O25" s="540"/>
      <c r="P25" s="540"/>
      <c r="Q25" s="540"/>
    </row>
    <row r="26" spans="1:25" s="246" customFormat="1" ht="33" customHeight="1" x14ac:dyDescent="0.2">
      <c r="C26" s="224"/>
      <c r="D26" s="1389" t="s">
        <v>535</v>
      </c>
      <c r="E26" s="1390"/>
      <c r="F26" s="1390"/>
      <c r="G26" s="1390"/>
      <c r="H26" s="1390"/>
      <c r="I26" s="1390"/>
      <c r="J26" s="1390"/>
      <c r="K26" s="1390"/>
      <c r="L26" s="1391" t="s">
        <v>536</v>
      </c>
      <c r="M26" s="1391"/>
      <c r="N26" s="1391"/>
      <c r="O26" s="1391"/>
      <c r="P26" s="1391"/>
      <c r="Q26" s="1391"/>
    </row>
    <row r="27" spans="1:25" s="246" customFormat="1" ht="26.25" x14ac:dyDescent="0.25">
      <c r="C27" s="563" t="s">
        <v>513</v>
      </c>
      <c r="D27" s="1392"/>
      <c r="E27" s="1424"/>
      <c r="F27" s="1424"/>
      <c r="G27" s="1424"/>
      <c r="H27" s="1424"/>
      <c r="I27" s="1424"/>
      <c r="J27" s="1424"/>
      <c r="K27" s="1425"/>
      <c r="L27" s="1392"/>
      <c r="M27" s="1424"/>
      <c r="N27" s="1424"/>
      <c r="O27" s="1424"/>
      <c r="P27" s="1424"/>
      <c r="Q27" s="1425"/>
    </row>
    <row r="30" spans="1:25" ht="15.75" x14ac:dyDescent="0.25">
      <c r="A30" s="199" t="s">
        <v>514</v>
      </c>
      <c r="B30" s="208"/>
      <c r="C30" s="208"/>
      <c r="D30" s="628" t="s">
        <v>310</v>
      </c>
      <c r="E30" s="951" t="str">
        <f>IF(ISBLANK('2. Wafer Tracking'!C9), "", '2. Wafer Tracking'!C9)</f>
        <v/>
      </c>
      <c r="F30" s="629" t="s">
        <v>311</v>
      </c>
      <c r="G30" s="950" t="str">
        <f>IF(ISBLANK('2. Wafer Tracking'!G9), "", '2. Wafer Tracking'!G9)</f>
        <v/>
      </c>
      <c r="H30" s="208"/>
      <c r="I30" s="208"/>
      <c r="J30" s="208"/>
      <c r="K30" s="237"/>
      <c r="L30" s="237"/>
      <c r="M30" s="237"/>
      <c r="N30" s="237"/>
      <c r="O30" s="237"/>
      <c r="P30" s="237"/>
      <c r="Q30" s="237"/>
    </row>
    <row r="31" spans="1:25" x14ac:dyDescent="0.2">
      <c r="A31" s="174"/>
      <c r="B31" s="219" t="s">
        <v>137</v>
      </c>
      <c r="C31" s="242"/>
      <c r="D31" s="242"/>
      <c r="E31" s="242"/>
      <c r="F31" s="242"/>
      <c r="G31" s="242"/>
      <c r="H31" s="242"/>
      <c r="I31" s="242"/>
      <c r="J31" s="242"/>
      <c r="K31" s="242"/>
      <c r="L31" s="242"/>
      <c r="M31" s="242"/>
      <c r="N31" s="242"/>
      <c r="O31" s="242"/>
      <c r="P31" s="242"/>
      <c r="Q31" s="242"/>
    </row>
    <row r="32" spans="1:25" ht="43.15" customHeight="1" x14ac:dyDescent="0.2">
      <c r="A32" s="163"/>
      <c r="B32" s="228"/>
      <c r="C32" s="163"/>
      <c r="D32" s="1412" t="s">
        <v>139</v>
      </c>
      <c r="E32" s="1398"/>
      <c r="F32" s="1397" t="s">
        <v>140</v>
      </c>
      <c r="G32" s="1398"/>
      <c r="H32" s="1397" t="s">
        <v>141</v>
      </c>
      <c r="I32" s="1398"/>
      <c r="J32" s="1397" t="s">
        <v>142</v>
      </c>
      <c r="K32" s="1398"/>
      <c r="L32" s="1397" t="s">
        <v>143</v>
      </c>
      <c r="M32" s="1398"/>
      <c r="N32" s="1397" t="s">
        <v>144</v>
      </c>
      <c r="O32" s="1398"/>
      <c r="P32" s="1397" t="s">
        <v>145</v>
      </c>
      <c r="Q32" s="1410"/>
    </row>
    <row r="33" spans="1:17" ht="48" customHeight="1" x14ac:dyDescent="0.2">
      <c r="A33" s="174"/>
      <c r="B33" s="246"/>
      <c r="C33" s="209"/>
      <c r="D33" s="532" t="s">
        <v>71</v>
      </c>
      <c r="E33" s="382" t="s">
        <v>136</v>
      </c>
      <c r="F33" s="381" t="s">
        <v>71</v>
      </c>
      <c r="G33" s="382" t="s">
        <v>136</v>
      </c>
      <c r="H33" s="381" t="s">
        <v>71</v>
      </c>
      <c r="I33" s="382" t="s">
        <v>136</v>
      </c>
      <c r="J33" s="381" t="s">
        <v>71</v>
      </c>
      <c r="K33" s="382" t="s">
        <v>136</v>
      </c>
      <c r="L33" s="381" t="s">
        <v>71</v>
      </c>
      <c r="M33" s="382" t="s">
        <v>136</v>
      </c>
      <c r="N33" s="381" t="s">
        <v>71</v>
      </c>
      <c r="O33" s="382" t="s">
        <v>136</v>
      </c>
      <c r="P33" s="381" t="s">
        <v>71</v>
      </c>
      <c r="Q33" s="532" t="s">
        <v>136</v>
      </c>
    </row>
    <row r="34" spans="1:17" ht="25.5" x14ac:dyDescent="0.2">
      <c r="A34" s="174"/>
      <c r="B34" s="222"/>
      <c r="C34" s="563" t="s">
        <v>514</v>
      </c>
      <c r="D34" s="958"/>
      <c r="E34" s="959"/>
      <c r="F34" s="960"/>
      <c r="G34" s="961"/>
      <c r="H34" s="960"/>
      <c r="I34" s="961"/>
      <c r="J34" s="960"/>
      <c r="K34" s="961"/>
      <c r="L34" s="960"/>
      <c r="M34" s="961"/>
      <c r="N34" s="960"/>
      <c r="O34" s="961"/>
      <c r="P34" s="960"/>
      <c r="Q34" s="962"/>
    </row>
    <row r="35" spans="1:17" x14ac:dyDescent="0.2">
      <c r="A35" s="174"/>
      <c r="B35" s="174"/>
      <c r="C35" s="174"/>
      <c r="D35" s="174"/>
      <c r="E35" s="174"/>
      <c r="F35" s="174"/>
      <c r="G35" s="174"/>
      <c r="H35" s="174"/>
      <c r="I35" s="174"/>
      <c r="J35" s="174"/>
      <c r="K35" s="174"/>
      <c r="L35" s="174"/>
      <c r="M35" s="174"/>
      <c r="N35" s="174"/>
      <c r="O35" s="174"/>
      <c r="P35" s="174"/>
      <c r="Q35" s="174"/>
    </row>
    <row r="36" spans="1:17" x14ac:dyDescent="0.2">
      <c r="A36" s="174"/>
      <c r="B36" s="219" t="s">
        <v>2</v>
      </c>
      <c r="C36" s="242"/>
      <c r="D36" s="242"/>
      <c r="E36" s="242"/>
      <c r="F36" s="242"/>
      <c r="G36" s="242"/>
      <c r="H36" s="242"/>
      <c r="I36" s="242"/>
      <c r="J36" s="242"/>
      <c r="K36" s="242"/>
      <c r="L36" s="242"/>
      <c r="M36" s="242"/>
      <c r="N36" s="242"/>
      <c r="O36" s="242"/>
      <c r="P36" s="242"/>
      <c r="Q36" s="242"/>
    </row>
    <row r="37" spans="1:17" ht="30" customHeight="1" x14ac:dyDescent="0.2">
      <c r="A37" s="174"/>
      <c r="B37" s="1399" t="s">
        <v>406</v>
      </c>
      <c r="C37" s="1105"/>
      <c r="D37" s="1105"/>
      <c r="E37" s="1105"/>
      <c r="F37" s="1105"/>
      <c r="G37" s="1105"/>
      <c r="H37" s="1105"/>
      <c r="I37" s="1105"/>
      <c r="J37" s="1105"/>
      <c r="K37" s="1105"/>
      <c r="L37" s="1105"/>
      <c r="M37" s="1105"/>
      <c r="N37" s="1105"/>
      <c r="O37" s="1105"/>
      <c r="P37" s="1105"/>
      <c r="Q37" s="1105"/>
    </row>
    <row r="38" spans="1:17" ht="21" customHeight="1" x14ac:dyDescent="0.2">
      <c r="A38" s="121"/>
      <c r="B38" s="227"/>
      <c r="C38" s="121"/>
      <c r="D38" s="1407" t="s">
        <v>13</v>
      </c>
      <c r="E38" s="1408"/>
      <c r="F38" s="1408"/>
      <c r="G38" s="1408"/>
      <c r="H38" s="1408"/>
      <c r="I38" s="1408"/>
      <c r="J38" s="1408"/>
      <c r="K38" s="1408"/>
      <c r="L38" s="1408"/>
      <c r="M38" s="1408"/>
      <c r="N38" s="1408"/>
      <c r="O38" s="1408"/>
      <c r="P38" s="1408"/>
      <c r="Q38" s="1409"/>
    </row>
    <row r="39" spans="1:17" ht="33" customHeight="1" x14ac:dyDescent="0.25">
      <c r="A39" s="174"/>
      <c r="B39" s="174"/>
      <c r="C39" s="209"/>
      <c r="D39" s="1417" t="s">
        <v>181</v>
      </c>
      <c r="E39" s="1408"/>
      <c r="F39" s="266" t="s">
        <v>182</v>
      </c>
      <c r="G39" s="266" t="s">
        <v>183</v>
      </c>
      <c r="H39" s="266" t="s">
        <v>184</v>
      </c>
      <c r="I39" s="266" t="s">
        <v>439</v>
      </c>
      <c r="J39" s="266" t="s">
        <v>185</v>
      </c>
      <c r="K39" s="266" t="s">
        <v>186</v>
      </c>
      <c r="L39" s="266" t="s">
        <v>187</v>
      </c>
      <c r="M39" s="266" t="s">
        <v>188</v>
      </c>
      <c r="N39" s="266" t="s">
        <v>214</v>
      </c>
      <c r="O39" s="266" t="s">
        <v>215</v>
      </c>
      <c r="P39" s="1406" t="s">
        <v>213</v>
      </c>
      <c r="Q39" s="1307"/>
    </row>
    <row r="40" spans="1:17" ht="26.25" x14ac:dyDescent="0.25">
      <c r="A40" s="174"/>
      <c r="B40" s="174"/>
      <c r="C40" s="563" t="s">
        <v>514</v>
      </c>
      <c r="D40" s="1403"/>
      <c r="E40" s="1413"/>
      <c r="F40" s="957"/>
      <c r="G40" s="957"/>
      <c r="H40" s="957"/>
      <c r="I40" s="957"/>
      <c r="J40" s="957"/>
      <c r="K40" s="957"/>
      <c r="L40" s="957"/>
      <c r="M40" s="957"/>
      <c r="N40" s="957"/>
      <c r="O40" s="957"/>
      <c r="P40" s="1395"/>
      <c r="Q40" s="1396"/>
    </row>
    <row r="41" spans="1:17" x14ac:dyDescent="0.2">
      <c r="A41" s="174"/>
      <c r="B41" s="174"/>
      <c r="C41" s="372"/>
      <c r="D41" s="530"/>
      <c r="E41" s="530"/>
      <c r="F41" s="530"/>
      <c r="G41" s="530"/>
      <c r="H41" s="530"/>
      <c r="I41" s="530"/>
      <c r="J41" s="530"/>
      <c r="K41" s="530"/>
      <c r="L41" s="530"/>
      <c r="M41" s="531"/>
      <c r="N41" s="383"/>
      <c r="O41" s="383"/>
      <c r="P41" s="383"/>
      <c r="Q41" s="384"/>
    </row>
    <row r="42" spans="1:17" ht="21" customHeight="1" x14ac:dyDescent="0.2">
      <c r="A42" s="121"/>
      <c r="B42" s="281"/>
      <c r="C42" s="121"/>
      <c r="D42" s="1407" t="s">
        <v>105</v>
      </c>
      <c r="E42" s="1408"/>
      <c r="F42" s="1408"/>
      <c r="G42" s="1408"/>
      <c r="H42" s="1408"/>
      <c r="I42" s="1408"/>
      <c r="J42" s="1408"/>
      <c r="K42" s="1408"/>
      <c r="L42" s="1408"/>
      <c r="M42" s="1408"/>
      <c r="N42" s="1408"/>
      <c r="O42" s="1408"/>
      <c r="P42" s="1408"/>
      <c r="Q42" s="1409"/>
    </row>
    <row r="43" spans="1:17" ht="33" customHeight="1" x14ac:dyDescent="0.25">
      <c r="A43" s="174"/>
      <c r="B43" s="174"/>
      <c r="C43" s="209"/>
      <c r="D43" s="1405" t="s">
        <v>181</v>
      </c>
      <c r="E43" s="1301"/>
      <c r="F43" s="266" t="s">
        <v>182</v>
      </c>
      <c r="G43" s="266" t="s">
        <v>183</v>
      </c>
      <c r="H43" s="266" t="s">
        <v>184</v>
      </c>
      <c r="I43" s="266" t="s">
        <v>439</v>
      </c>
      <c r="J43" s="266" t="s">
        <v>185</v>
      </c>
      <c r="K43" s="266" t="s">
        <v>186</v>
      </c>
      <c r="L43" s="266" t="s">
        <v>187</v>
      </c>
      <c r="M43" s="266" t="s">
        <v>188</v>
      </c>
      <c r="N43" s="266" t="s">
        <v>214</v>
      </c>
      <c r="O43" s="266" t="s">
        <v>215</v>
      </c>
      <c r="P43" s="1406" t="s">
        <v>213</v>
      </c>
      <c r="Q43" s="1307"/>
    </row>
    <row r="44" spans="1:17" ht="26.25" x14ac:dyDescent="0.25">
      <c r="A44" s="174"/>
      <c r="B44" s="174"/>
      <c r="C44" s="563" t="s">
        <v>514</v>
      </c>
      <c r="D44" s="1403"/>
      <c r="E44" s="1404"/>
      <c r="F44" s="957"/>
      <c r="G44" s="957"/>
      <c r="H44" s="957"/>
      <c r="I44" s="957"/>
      <c r="J44" s="957"/>
      <c r="K44" s="957"/>
      <c r="L44" s="957"/>
      <c r="M44" s="957"/>
      <c r="N44" s="957"/>
      <c r="O44" s="957"/>
      <c r="P44" s="1395"/>
      <c r="Q44" s="1396"/>
    </row>
    <row r="45" spans="1:17" x14ac:dyDescent="0.2">
      <c r="A45" s="174"/>
      <c r="B45" s="174"/>
      <c r="C45" s="174"/>
      <c r="D45" s="174"/>
      <c r="E45" s="174"/>
      <c r="F45" s="174"/>
      <c r="G45" s="174"/>
      <c r="H45" s="174"/>
      <c r="I45" s="174"/>
      <c r="J45" s="174"/>
      <c r="K45" s="174"/>
      <c r="L45" s="174"/>
      <c r="M45" s="174"/>
      <c r="N45" s="226"/>
      <c r="O45" s="174"/>
      <c r="P45" s="174"/>
      <c r="Q45" s="174"/>
    </row>
    <row r="46" spans="1:17" x14ac:dyDescent="0.2">
      <c r="A46" s="121"/>
      <c r="B46" s="121"/>
      <c r="C46" s="244"/>
      <c r="D46" s="279"/>
      <c r="E46" s="279"/>
      <c r="F46" s="279"/>
      <c r="G46" s="279"/>
      <c r="H46" s="279"/>
      <c r="I46" s="279"/>
      <c r="J46" s="279"/>
      <c r="K46" s="279"/>
      <c r="L46" s="279"/>
      <c r="M46" s="280"/>
      <c r="N46" s="278"/>
      <c r="O46" s="278"/>
      <c r="P46" s="279"/>
      <c r="Q46" s="279"/>
    </row>
    <row r="47" spans="1:17" x14ac:dyDescent="0.2">
      <c r="A47" s="121"/>
      <c r="B47" s="121"/>
      <c r="C47" s="244"/>
      <c r="D47" s="278"/>
      <c r="E47" s="278"/>
      <c r="F47" s="279"/>
      <c r="G47" s="279"/>
      <c r="H47" s="279"/>
      <c r="I47" s="279"/>
      <c r="J47" s="279"/>
      <c r="K47" s="279"/>
      <c r="L47" s="279"/>
      <c r="M47" s="279"/>
      <c r="N47" s="279"/>
      <c r="O47" s="280"/>
      <c r="P47" s="279"/>
      <c r="Q47" s="279"/>
    </row>
    <row r="48" spans="1:17" ht="14.25" x14ac:dyDescent="0.25">
      <c r="A48" s="246"/>
      <c r="B48" s="219" t="s">
        <v>199</v>
      </c>
      <c r="C48" s="242"/>
      <c r="D48" s="242"/>
      <c r="E48" s="242"/>
      <c r="F48" s="242"/>
      <c r="G48" s="242"/>
      <c r="H48" s="346"/>
      <c r="I48" s="346"/>
      <c r="J48" s="346"/>
      <c r="K48" s="346"/>
      <c r="L48" s="346"/>
      <c r="M48" s="346"/>
      <c r="N48" s="346"/>
      <c r="O48" s="346"/>
      <c r="P48" s="346"/>
      <c r="Q48" s="346"/>
    </row>
    <row r="49" spans="1:17" ht="18.600000000000001" customHeight="1" x14ac:dyDescent="0.25">
      <c r="A49" s="246"/>
      <c r="B49" s="675" t="s">
        <v>407</v>
      </c>
      <c r="C49" s="121"/>
      <c r="D49" s="539"/>
      <c r="E49" s="540"/>
      <c r="F49" s="540"/>
      <c r="G49" s="540"/>
      <c r="H49" s="540"/>
      <c r="I49" s="540"/>
      <c r="J49" s="540"/>
      <c r="K49" s="540"/>
      <c r="L49" s="540"/>
      <c r="M49" s="540"/>
      <c r="N49" s="540"/>
      <c r="O49" s="540"/>
      <c r="P49" s="540"/>
      <c r="Q49" s="540"/>
    </row>
    <row r="50" spans="1:17" ht="33" customHeight="1" x14ac:dyDescent="0.2">
      <c r="A50" s="246"/>
      <c r="B50" s="246"/>
      <c r="C50" s="224"/>
      <c r="D50" s="1389" t="s">
        <v>535</v>
      </c>
      <c r="E50" s="1390"/>
      <c r="F50" s="1390"/>
      <c r="G50" s="1390"/>
      <c r="H50" s="1390"/>
      <c r="I50" s="1390"/>
      <c r="J50" s="1390"/>
      <c r="K50" s="1390"/>
      <c r="L50" s="1391" t="s">
        <v>536</v>
      </c>
      <c r="M50" s="1391"/>
      <c r="N50" s="1391"/>
      <c r="O50" s="1391"/>
      <c r="P50" s="1391"/>
      <c r="Q50" s="1391"/>
    </row>
    <row r="51" spans="1:17" ht="25.5" x14ac:dyDescent="0.2">
      <c r="A51" s="246"/>
      <c r="B51" s="246"/>
      <c r="C51" s="563" t="s">
        <v>514</v>
      </c>
      <c r="D51" s="1414"/>
      <c r="E51" s="1415"/>
      <c r="F51" s="1415"/>
      <c r="G51" s="1415"/>
      <c r="H51" s="1415"/>
      <c r="I51" s="1415"/>
      <c r="J51" s="1415"/>
      <c r="K51" s="1416"/>
      <c r="L51" s="1414"/>
      <c r="M51" s="1415"/>
      <c r="N51" s="1415"/>
      <c r="O51" s="1415"/>
      <c r="P51" s="1415"/>
      <c r="Q51" s="1416"/>
    </row>
    <row r="54" spans="1:17" ht="15.75" x14ac:dyDescent="0.25">
      <c r="A54" s="199" t="s">
        <v>515</v>
      </c>
      <c r="B54" s="208"/>
      <c r="C54" s="208"/>
      <c r="D54" s="628" t="s">
        <v>310</v>
      </c>
      <c r="E54" s="950" t="str">
        <f>IF(ISBLANK('2. Wafer Tracking'!C10), "", '2. Wafer Tracking'!C10)</f>
        <v/>
      </c>
      <c r="F54" s="629" t="s">
        <v>311</v>
      </c>
      <c r="G54" s="950" t="str">
        <f>IF(ISBLANK('2. Wafer Tracking'!G10), "", '2. Wafer Tracking'!G10)</f>
        <v/>
      </c>
      <c r="H54" s="208"/>
      <c r="I54" s="208"/>
      <c r="J54" s="208"/>
      <c r="K54" s="237"/>
      <c r="L54" s="237"/>
      <c r="M54" s="237"/>
      <c r="N54" s="237"/>
      <c r="O54" s="237"/>
      <c r="P54" s="237"/>
      <c r="Q54" s="237"/>
    </row>
    <row r="55" spans="1:17" x14ac:dyDescent="0.2">
      <c r="A55" s="174"/>
      <c r="B55" s="219" t="s">
        <v>137</v>
      </c>
      <c r="C55" s="242"/>
      <c r="D55" s="242"/>
      <c r="E55" s="242"/>
      <c r="F55" s="242"/>
      <c r="G55" s="242"/>
      <c r="H55" s="242"/>
      <c r="I55" s="242"/>
      <c r="J55" s="242"/>
      <c r="K55" s="242"/>
      <c r="L55" s="242"/>
      <c r="M55" s="242"/>
      <c r="N55" s="242"/>
      <c r="O55" s="242"/>
      <c r="P55" s="242"/>
      <c r="Q55" s="242"/>
    </row>
    <row r="56" spans="1:17" ht="43.15" customHeight="1" x14ac:dyDescent="0.2">
      <c r="A56" s="163"/>
      <c r="B56" s="228"/>
      <c r="C56" s="163"/>
      <c r="D56" s="1412" t="s">
        <v>139</v>
      </c>
      <c r="E56" s="1398"/>
      <c r="F56" s="1397" t="s">
        <v>140</v>
      </c>
      <c r="G56" s="1398"/>
      <c r="H56" s="1397" t="s">
        <v>141</v>
      </c>
      <c r="I56" s="1398"/>
      <c r="J56" s="1397" t="s">
        <v>142</v>
      </c>
      <c r="K56" s="1398"/>
      <c r="L56" s="1397" t="s">
        <v>143</v>
      </c>
      <c r="M56" s="1398"/>
      <c r="N56" s="1397" t="s">
        <v>144</v>
      </c>
      <c r="O56" s="1398"/>
      <c r="P56" s="1397" t="s">
        <v>145</v>
      </c>
      <c r="Q56" s="1410"/>
    </row>
    <row r="57" spans="1:17" ht="48" customHeight="1" x14ac:dyDescent="0.2">
      <c r="A57" s="174"/>
      <c r="B57" s="246"/>
      <c r="C57" s="209"/>
      <c r="D57" s="532" t="s">
        <v>71</v>
      </c>
      <c r="E57" s="382" t="s">
        <v>136</v>
      </c>
      <c r="F57" s="381" t="s">
        <v>71</v>
      </c>
      <c r="G57" s="382" t="s">
        <v>136</v>
      </c>
      <c r="H57" s="381" t="s">
        <v>71</v>
      </c>
      <c r="I57" s="382" t="s">
        <v>136</v>
      </c>
      <c r="J57" s="381" t="s">
        <v>71</v>
      </c>
      <c r="K57" s="382" t="s">
        <v>136</v>
      </c>
      <c r="L57" s="381" t="s">
        <v>71</v>
      </c>
      <c r="M57" s="382" t="s">
        <v>136</v>
      </c>
      <c r="N57" s="381" t="s">
        <v>71</v>
      </c>
      <c r="O57" s="382" t="s">
        <v>136</v>
      </c>
      <c r="P57" s="381" t="s">
        <v>71</v>
      </c>
      <c r="Q57" s="532" t="s">
        <v>136</v>
      </c>
    </row>
    <row r="58" spans="1:17" ht="25.5" x14ac:dyDescent="0.2">
      <c r="A58" s="174"/>
      <c r="B58" s="222"/>
      <c r="C58" s="563" t="s">
        <v>515</v>
      </c>
      <c r="D58" s="958"/>
      <c r="E58" s="959"/>
      <c r="F58" s="960"/>
      <c r="G58" s="961"/>
      <c r="H58" s="960"/>
      <c r="I58" s="961"/>
      <c r="J58" s="960"/>
      <c r="K58" s="961"/>
      <c r="L58" s="960"/>
      <c r="M58" s="961"/>
      <c r="N58" s="960"/>
      <c r="O58" s="961"/>
      <c r="P58" s="960"/>
      <c r="Q58" s="962"/>
    </row>
    <row r="59" spans="1:17" x14ac:dyDescent="0.2">
      <c r="A59" s="174"/>
      <c r="B59" s="174"/>
      <c r="C59" s="174"/>
      <c r="D59" s="174"/>
      <c r="E59" s="174"/>
      <c r="F59" s="174"/>
      <c r="G59" s="174"/>
      <c r="H59" s="174"/>
      <c r="I59" s="174"/>
      <c r="J59" s="174"/>
      <c r="K59" s="174"/>
      <c r="L59" s="174"/>
      <c r="M59" s="174"/>
      <c r="N59" s="174"/>
      <c r="O59" s="174"/>
      <c r="P59" s="174"/>
      <c r="Q59" s="174"/>
    </row>
    <row r="60" spans="1:17" x14ac:dyDescent="0.2">
      <c r="A60" s="174"/>
      <c r="B60" s="219" t="s">
        <v>2</v>
      </c>
      <c r="C60" s="242"/>
      <c r="D60" s="242"/>
      <c r="E60" s="242"/>
      <c r="F60" s="242"/>
      <c r="G60" s="242"/>
      <c r="H60" s="242"/>
      <c r="I60" s="242"/>
      <c r="J60" s="242"/>
      <c r="K60" s="242"/>
      <c r="L60" s="242"/>
      <c r="M60" s="242"/>
      <c r="N60" s="242"/>
      <c r="O60" s="242"/>
      <c r="P60" s="242"/>
      <c r="Q60" s="242"/>
    </row>
    <row r="61" spans="1:17" ht="30" customHeight="1" x14ac:dyDescent="0.2">
      <c r="A61" s="174"/>
      <c r="B61" s="1399" t="s">
        <v>406</v>
      </c>
      <c r="C61" s="1105"/>
      <c r="D61" s="1105"/>
      <c r="E61" s="1105"/>
      <c r="F61" s="1105"/>
      <c r="G61" s="1105"/>
      <c r="H61" s="1105"/>
      <c r="I61" s="1105"/>
      <c r="J61" s="1105"/>
      <c r="K61" s="1105"/>
      <c r="L61" s="1105"/>
      <c r="M61" s="1105"/>
      <c r="N61" s="1105"/>
      <c r="O61" s="1105"/>
      <c r="P61" s="1105"/>
      <c r="Q61" s="1105"/>
    </row>
    <row r="62" spans="1:17" ht="21" customHeight="1" x14ac:dyDescent="0.2">
      <c r="A62" s="121"/>
      <c r="B62" s="227"/>
      <c r="C62" s="121"/>
      <c r="D62" s="1407" t="s">
        <v>13</v>
      </c>
      <c r="E62" s="1408"/>
      <c r="F62" s="1408"/>
      <c r="G62" s="1408"/>
      <c r="H62" s="1408"/>
      <c r="I62" s="1408"/>
      <c r="J62" s="1408"/>
      <c r="K62" s="1408"/>
      <c r="L62" s="1408"/>
      <c r="M62" s="1408"/>
      <c r="N62" s="1408"/>
      <c r="O62" s="1408"/>
      <c r="P62" s="1408"/>
      <c r="Q62" s="1409"/>
    </row>
    <row r="63" spans="1:17" ht="33" customHeight="1" x14ac:dyDescent="0.25">
      <c r="A63" s="174"/>
      <c r="B63" s="174"/>
      <c r="C63" s="209"/>
      <c r="D63" s="1417" t="s">
        <v>181</v>
      </c>
      <c r="E63" s="1408"/>
      <c r="F63" s="266" t="s">
        <v>182</v>
      </c>
      <c r="G63" s="266" t="s">
        <v>183</v>
      </c>
      <c r="H63" s="266" t="s">
        <v>184</v>
      </c>
      <c r="I63" s="266" t="s">
        <v>439</v>
      </c>
      <c r="J63" s="266" t="s">
        <v>185</v>
      </c>
      <c r="K63" s="266" t="s">
        <v>186</v>
      </c>
      <c r="L63" s="266" t="s">
        <v>187</v>
      </c>
      <c r="M63" s="266" t="s">
        <v>188</v>
      </c>
      <c r="N63" s="266" t="s">
        <v>214</v>
      </c>
      <c r="O63" s="266" t="s">
        <v>215</v>
      </c>
      <c r="P63" s="1406" t="s">
        <v>213</v>
      </c>
      <c r="Q63" s="1307"/>
    </row>
    <row r="64" spans="1:17" ht="26.25" x14ac:dyDescent="0.25">
      <c r="A64" s="174"/>
      <c r="B64" s="174"/>
      <c r="C64" s="563" t="s">
        <v>515</v>
      </c>
      <c r="D64" s="1403"/>
      <c r="E64" s="1413"/>
      <c r="F64" s="957"/>
      <c r="G64" s="957"/>
      <c r="H64" s="957"/>
      <c r="I64" s="957"/>
      <c r="J64" s="957"/>
      <c r="K64" s="957"/>
      <c r="L64" s="957"/>
      <c r="M64" s="957"/>
      <c r="N64" s="957"/>
      <c r="O64" s="957"/>
      <c r="P64" s="1395"/>
      <c r="Q64" s="1396"/>
    </row>
    <row r="65" spans="1:17" x14ac:dyDescent="0.2">
      <c r="A65" s="174"/>
      <c r="B65" s="174"/>
      <c r="C65" s="372"/>
      <c r="D65" s="530"/>
      <c r="E65" s="530"/>
      <c r="F65" s="530"/>
      <c r="G65" s="530"/>
      <c r="H65" s="530"/>
      <c r="I65" s="530"/>
      <c r="J65" s="530"/>
      <c r="K65" s="530"/>
      <c r="L65" s="530"/>
      <c r="M65" s="531"/>
      <c r="N65" s="383"/>
      <c r="O65" s="383"/>
      <c r="P65" s="383"/>
      <c r="Q65" s="384"/>
    </row>
    <row r="66" spans="1:17" ht="21" customHeight="1" x14ac:dyDescent="0.2">
      <c r="A66" s="121"/>
      <c r="B66" s="281"/>
      <c r="C66" s="121"/>
      <c r="D66" s="1407" t="s">
        <v>105</v>
      </c>
      <c r="E66" s="1408"/>
      <c r="F66" s="1408"/>
      <c r="G66" s="1408"/>
      <c r="H66" s="1408"/>
      <c r="I66" s="1408"/>
      <c r="J66" s="1408"/>
      <c r="K66" s="1408"/>
      <c r="L66" s="1408"/>
      <c r="M66" s="1408"/>
      <c r="N66" s="1408"/>
      <c r="O66" s="1408"/>
      <c r="P66" s="1408"/>
      <c r="Q66" s="1409"/>
    </row>
    <row r="67" spans="1:17" ht="33" customHeight="1" x14ac:dyDescent="0.25">
      <c r="A67" s="174"/>
      <c r="B67" s="174"/>
      <c r="C67" s="209"/>
      <c r="D67" s="1405" t="s">
        <v>181</v>
      </c>
      <c r="E67" s="1301"/>
      <c r="F67" s="266" t="s">
        <v>182</v>
      </c>
      <c r="G67" s="266" t="s">
        <v>183</v>
      </c>
      <c r="H67" s="266" t="s">
        <v>184</v>
      </c>
      <c r="I67" s="266" t="s">
        <v>439</v>
      </c>
      <c r="J67" s="266" t="s">
        <v>185</v>
      </c>
      <c r="K67" s="266" t="s">
        <v>186</v>
      </c>
      <c r="L67" s="266" t="s">
        <v>187</v>
      </c>
      <c r="M67" s="266" t="s">
        <v>188</v>
      </c>
      <c r="N67" s="266" t="s">
        <v>214</v>
      </c>
      <c r="O67" s="266" t="s">
        <v>215</v>
      </c>
      <c r="P67" s="1406" t="s">
        <v>213</v>
      </c>
      <c r="Q67" s="1307"/>
    </row>
    <row r="68" spans="1:17" ht="26.25" x14ac:dyDescent="0.25">
      <c r="A68" s="174"/>
      <c r="B68" s="174"/>
      <c r="C68" s="563" t="s">
        <v>515</v>
      </c>
      <c r="D68" s="1403"/>
      <c r="E68" s="1404"/>
      <c r="F68" s="957"/>
      <c r="G68" s="957"/>
      <c r="H68" s="957"/>
      <c r="I68" s="957"/>
      <c r="J68" s="957"/>
      <c r="K68" s="957"/>
      <c r="L68" s="957"/>
      <c r="M68" s="957"/>
      <c r="N68" s="957"/>
      <c r="O68" s="957"/>
      <c r="P68" s="1395"/>
      <c r="Q68" s="1396"/>
    </row>
    <row r="69" spans="1:17" x14ac:dyDescent="0.2">
      <c r="A69" s="174"/>
      <c r="B69" s="174"/>
      <c r="C69" s="174"/>
      <c r="D69" s="174"/>
      <c r="E69" s="174"/>
      <c r="F69" s="174"/>
      <c r="G69" s="174"/>
      <c r="H69" s="174"/>
      <c r="I69" s="174"/>
      <c r="J69" s="174"/>
      <c r="K69" s="174"/>
      <c r="L69" s="174"/>
      <c r="M69" s="174"/>
      <c r="N69" s="226"/>
      <c r="O69" s="174"/>
      <c r="P69" s="174"/>
      <c r="Q69" s="174"/>
    </row>
    <row r="70" spans="1:17" x14ac:dyDescent="0.2">
      <c r="A70" s="121"/>
      <c r="B70" s="121"/>
      <c r="C70" s="244"/>
      <c r="D70" s="279"/>
      <c r="E70" s="279"/>
      <c r="F70" s="279"/>
      <c r="G70" s="279"/>
      <c r="H70" s="279"/>
      <c r="I70" s="279"/>
      <c r="J70" s="279"/>
      <c r="K70" s="279"/>
      <c r="L70" s="279"/>
      <c r="M70" s="280"/>
      <c r="N70" s="278"/>
      <c r="O70" s="278"/>
      <c r="P70" s="279"/>
      <c r="Q70" s="279"/>
    </row>
    <row r="71" spans="1:17" x14ac:dyDescent="0.2">
      <c r="A71" s="121"/>
      <c r="B71" s="121"/>
      <c r="C71" s="244"/>
      <c r="D71" s="278"/>
      <c r="E71" s="278"/>
      <c r="F71" s="279"/>
      <c r="G71" s="279"/>
      <c r="H71" s="279"/>
      <c r="I71" s="279"/>
      <c r="J71" s="279"/>
      <c r="K71" s="279"/>
      <c r="L71" s="279"/>
      <c r="M71" s="279"/>
      <c r="N71" s="279"/>
      <c r="O71" s="280"/>
      <c r="P71" s="279"/>
      <c r="Q71" s="279"/>
    </row>
    <row r="72" spans="1:17" ht="14.25" x14ac:dyDescent="0.25">
      <c r="A72" s="246"/>
      <c r="B72" s="219" t="s">
        <v>199</v>
      </c>
      <c r="C72" s="242"/>
      <c r="D72" s="242"/>
      <c r="E72" s="242"/>
      <c r="F72" s="242"/>
      <c r="G72" s="242"/>
      <c r="H72" s="346"/>
      <c r="I72" s="346"/>
      <c r="J72" s="346"/>
      <c r="K72" s="346"/>
      <c r="L72" s="346"/>
      <c r="M72" s="346"/>
      <c r="N72" s="346"/>
      <c r="O72" s="346"/>
      <c r="P72" s="346"/>
      <c r="Q72" s="346"/>
    </row>
    <row r="73" spans="1:17" ht="18.600000000000001" customHeight="1" x14ac:dyDescent="0.25">
      <c r="A73" s="246"/>
      <c r="B73" s="675" t="s">
        <v>407</v>
      </c>
      <c r="C73" s="121"/>
      <c r="D73" s="539"/>
      <c r="E73" s="540"/>
      <c r="F73" s="540"/>
      <c r="G73" s="540"/>
      <c r="H73" s="540"/>
      <c r="I73" s="540"/>
      <c r="J73" s="540"/>
      <c r="K73" s="540"/>
      <c r="L73" s="540"/>
      <c r="M73" s="540"/>
      <c r="N73" s="540"/>
      <c r="O73" s="540"/>
      <c r="P73" s="540"/>
      <c r="Q73" s="540"/>
    </row>
    <row r="74" spans="1:17" ht="33" customHeight="1" x14ac:dyDescent="0.2">
      <c r="A74" s="246"/>
      <c r="B74" s="246"/>
      <c r="C74" s="224"/>
      <c r="D74" s="1389" t="s">
        <v>535</v>
      </c>
      <c r="E74" s="1390"/>
      <c r="F74" s="1390"/>
      <c r="G74" s="1390"/>
      <c r="H74" s="1390"/>
      <c r="I74" s="1390"/>
      <c r="J74" s="1390"/>
      <c r="K74" s="1390"/>
      <c r="L74" s="1391" t="s">
        <v>536</v>
      </c>
      <c r="M74" s="1391"/>
      <c r="N74" s="1391"/>
      <c r="O74" s="1391"/>
      <c r="P74" s="1391"/>
      <c r="Q74" s="1391"/>
    </row>
    <row r="75" spans="1:17" ht="25.5" x14ac:dyDescent="0.2">
      <c r="A75" s="246"/>
      <c r="B75" s="246"/>
      <c r="C75" s="563" t="s">
        <v>515</v>
      </c>
      <c r="D75" s="1400"/>
      <c r="E75" s="1401"/>
      <c r="F75" s="1401"/>
      <c r="G75" s="1401"/>
      <c r="H75" s="1401"/>
      <c r="I75" s="1401"/>
      <c r="J75" s="1401"/>
      <c r="K75" s="1402"/>
      <c r="L75" s="1400"/>
      <c r="M75" s="1401"/>
      <c r="N75" s="1401"/>
      <c r="O75" s="1401"/>
      <c r="P75" s="1401"/>
      <c r="Q75" s="1402"/>
    </row>
    <row r="78" spans="1:17" ht="15.75" x14ac:dyDescent="0.25">
      <c r="A78" s="199" t="s">
        <v>516</v>
      </c>
      <c r="B78" s="208"/>
      <c r="C78" s="208"/>
      <c r="D78" s="628" t="s">
        <v>310</v>
      </c>
      <c r="E78" s="950" t="str">
        <f>IF(ISBLANK('2. Wafer Tracking'!C11), "", '2. Wafer Tracking'!C11)</f>
        <v/>
      </c>
      <c r="F78" s="629" t="s">
        <v>311</v>
      </c>
      <c r="G78" s="950" t="str">
        <f>IF(ISBLANK('2. Wafer Tracking'!G11), "", '2. Wafer Tracking'!G11)</f>
        <v/>
      </c>
      <c r="H78" s="208"/>
      <c r="I78" s="208"/>
      <c r="J78" s="208"/>
      <c r="K78" s="237"/>
      <c r="L78" s="237"/>
      <c r="M78" s="237"/>
      <c r="N78" s="237"/>
      <c r="O78" s="237"/>
      <c r="P78" s="237"/>
      <c r="Q78" s="237"/>
    </row>
    <row r="79" spans="1:17" x14ac:dyDescent="0.2">
      <c r="A79" s="174"/>
      <c r="B79" s="219" t="s">
        <v>137</v>
      </c>
      <c r="C79" s="242"/>
      <c r="D79" s="242"/>
      <c r="E79" s="242"/>
      <c r="F79" s="242"/>
      <c r="G79" s="242"/>
      <c r="H79" s="242"/>
      <c r="I79" s="242"/>
      <c r="J79" s="242"/>
      <c r="K79" s="242"/>
      <c r="L79" s="242"/>
      <c r="M79" s="242"/>
      <c r="N79" s="242"/>
      <c r="O79" s="242"/>
      <c r="P79" s="242"/>
      <c r="Q79" s="242"/>
    </row>
    <row r="80" spans="1:17" ht="43.15" customHeight="1" x14ac:dyDescent="0.2">
      <c r="A80" s="163"/>
      <c r="B80" s="228"/>
      <c r="C80" s="163"/>
      <c r="D80" s="1412" t="s">
        <v>139</v>
      </c>
      <c r="E80" s="1398"/>
      <c r="F80" s="1397" t="s">
        <v>140</v>
      </c>
      <c r="G80" s="1398"/>
      <c r="H80" s="1397" t="s">
        <v>141</v>
      </c>
      <c r="I80" s="1398"/>
      <c r="J80" s="1397" t="s">
        <v>142</v>
      </c>
      <c r="K80" s="1398"/>
      <c r="L80" s="1397" t="s">
        <v>143</v>
      </c>
      <c r="M80" s="1398"/>
      <c r="N80" s="1397" t="s">
        <v>144</v>
      </c>
      <c r="O80" s="1398"/>
      <c r="P80" s="1397" t="s">
        <v>145</v>
      </c>
      <c r="Q80" s="1410"/>
    </row>
    <row r="81" spans="1:17" ht="48" customHeight="1" x14ac:dyDescent="0.2">
      <c r="A81" s="174"/>
      <c r="B81" s="246"/>
      <c r="C81" s="209"/>
      <c r="D81" s="532" t="s">
        <v>71</v>
      </c>
      <c r="E81" s="382" t="s">
        <v>136</v>
      </c>
      <c r="F81" s="381" t="s">
        <v>71</v>
      </c>
      <c r="G81" s="382" t="s">
        <v>136</v>
      </c>
      <c r="H81" s="381" t="s">
        <v>71</v>
      </c>
      <c r="I81" s="382" t="s">
        <v>136</v>
      </c>
      <c r="J81" s="381" t="s">
        <v>71</v>
      </c>
      <c r="K81" s="382" t="s">
        <v>136</v>
      </c>
      <c r="L81" s="381" t="s">
        <v>71</v>
      </c>
      <c r="M81" s="382" t="s">
        <v>136</v>
      </c>
      <c r="N81" s="381" t="s">
        <v>71</v>
      </c>
      <c r="O81" s="382" t="s">
        <v>136</v>
      </c>
      <c r="P81" s="381" t="s">
        <v>71</v>
      </c>
      <c r="Q81" s="532" t="s">
        <v>136</v>
      </c>
    </row>
    <row r="82" spans="1:17" ht="25.5" x14ac:dyDescent="0.2">
      <c r="A82" s="174"/>
      <c r="B82" s="222"/>
      <c r="C82" s="563" t="s">
        <v>516</v>
      </c>
      <c r="D82" s="958"/>
      <c r="E82" s="959"/>
      <c r="F82" s="960"/>
      <c r="G82" s="961"/>
      <c r="H82" s="960"/>
      <c r="I82" s="961"/>
      <c r="J82" s="960"/>
      <c r="K82" s="961"/>
      <c r="L82" s="960"/>
      <c r="M82" s="961"/>
      <c r="N82" s="960"/>
      <c r="O82" s="961"/>
      <c r="P82" s="960"/>
      <c r="Q82" s="962"/>
    </row>
    <row r="83" spans="1:17" x14ac:dyDescent="0.2">
      <c r="A83" s="174"/>
      <c r="B83" s="174"/>
      <c r="C83" s="174"/>
      <c r="D83" s="174"/>
      <c r="E83" s="174"/>
      <c r="F83" s="174"/>
      <c r="G83" s="174"/>
      <c r="H83" s="174"/>
      <c r="I83" s="174"/>
      <c r="J83" s="174"/>
      <c r="K83" s="174"/>
      <c r="L83" s="174"/>
      <c r="M83" s="174"/>
      <c r="N83" s="174"/>
      <c r="O83" s="174"/>
      <c r="P83" s="174"/>
      <c r="Q83" s="174"/>
    </row>
    <row r="84" spans="1:17" x14ac:dyDescent="0.2">
      <c r="A84" s="174"/>
      <c r="B84" s="219" t="s">
        <v>2</v>
      </c>
      <c r="C84" s="242"/>
      <c r="D84" s="242"/>
      <c r="E84" s="242"/>
      <c r="F84" s="242"/>
      <c r="G84" s="242"/>
      <c r="H84" s="242"/>
      <c r="I84" s="242"/>
      <c r="J84" s="242"/>
      <c r="K84" s="242"/>
      <c r="L84" s="242"/>
      <c r="M84" s="242"/>
      <c r="N84" s="242"/>
      <c r="O84" s="242"/>
      <c r="P84" s="242"/>
      <c r="Q84" s="242"/>
    </row>
    <row r="85" spans="1:17" ht="35.25" customHeight="1" x14ac:dyDescent="0.2">
      <c r="A85" s="174"/>
      <c r="B85" s="1399" t="s">
        <v>406</v>
      </c>
      <c r="C85" s="1105"/>
      <c r="D85" s="1105"/>
      <c r="E85" s="1105"/>
      <c r="F85" s="1105"/>
      <c r="G85" s="1105"/>
      <c r="H85" s="1105"/>
      <c r="I85" s="1105"/>
      <c r="J85" s="1105"/>
      <c r="K85" s="1105"/>
      <c r="L85" s="1105"/>
      <c r="M85" s="1105"/>
      <c r="N85" s="1105"/>
      <c r="O85" s="1105"/>
      <c r="P85" s="1105"/>
      <c r="Q85" s="1105"/>
    </row>
    <row r="86" spans="1:17" ht="21" customHeight="1" x14ac:dyDescent="0.2">
      <c r="A86" s="121"/>
      <c r="B86" s="227"/>
      <c r="C86" s="121"/>
      <c r="D86" s="1407" t="s">
        <v>13</v>
      </c>
      <c r="E86" s="1408"/>
      <c r="F86" s="1408"/>
      <c r="G86" s="1408"/>
      <c r="H86" s="1408"/>
      <c r="I86" s="1408"/>
      <c r="J86" s="1408"/>
      <c r="K86" s="1408"/>
      <c r="L86" s="1408"/>
      <c r="M86" s="1408"/>
      <c r="N86" s="1408"/>
      <c r="O86" s="1408"/>
      <c r="P86" s="1408"/>
      <c r="Q86" s="1409"/>
    </row>
    <row r="87" spans="1:17" ht="33" customHeight="1" x14ac:dyDescent="0.25">
      <c r="A87" s="174"/>
      <c r="B87" s="174"/>
      <c r="C87" s="209"/>
      <c r="D87" s="1405" t="s">
        <v>181</v>
      </c>
      <c r="E87" s="1411"/>
      <c r="F87" s="266" t="s">
        <v>182</v>
      </c>
      <c r="G87" s="266" t="s">
        <v>183</v>
      </c>
      <c r="H87" s="266" t="s">
        <v>184</v>
      </c>
      <c r="I87" s="266" t="s">
        <v>439</v>
      </c>
      <c r="J87" s="266" t="s">
        <v>185</v>
      </c>
      <c r="K87" s="266" t="s">
        <v>186</v>
      </c>
      <c r="L87" s="266" t="s">
        <v>187</v>
      </c>
      <c r="M87" s="266" t="s">
        <v>188</v>
      </c>
      <c r="N87" s="266" t="s">
        <v>214</v>
      </c>
      <c r="O87" s="266" t="s">
        <v>215</v>
      </c>
      <c r="P87" s="1406" t="s">
        <v>213</v>
      </c>
      <c r="Q87" s="1307"/>
    </row>
    <row r="88" spans="1:17" ht="26.25" x14ac:dyDescent="0.25">
      <c r="A88" s="174"/>
      <c r="B88" s="174"/>
      <c r="C88" s="563" t="s">
        <v>516</v>
      </c>
      <c r="D88" s="1403"/>
      <c r="E88" s="1413"/>
      <c r="F88" s="957"/>
      <c r="G88" s="957"/>
      <c r="H88" s="957"/>
      <c r="I88" s="957"/>
      <c r="J88" s="957"/>
      <c r="K88" s="957"/>
      <c r="L88" s="957"/>
      <c r="M88" s="957"/>
      <c r="N88" s="957"/>
      <c r="O88" s="957"/>
      <c r="P88" s="1395"/>
      <c r="Q88" s="1396"/>
    </row>
    <row r="89" spans="1:17" x14ac:dyDescent="0.2">
      <c r="A89" s="174"/>
      <c r="B89" s="174"/>
      <c r="C89" s="372"/>
      <c r="D89" s="530"/>
      <c r="E89" s="530"/>
      <c r="F89" s="530"/>
      <c r="G89" s="530"/>
      <c r="H89" s="530"/>
      <c r="I89" s="530"/>
      <c r="J89" s="530"/>
      <c r="K89" s="530"/>
      <c r="L89" s="530"/>
      <c r="M89" s="531"/>
      <c r="N89" s="383"/>
      <c r="O89" s="383"/>
      <c r="P89" s="383"/>
      <c r="Q89" s="384"/>
    </row>
    <row r="90" spans="1:17" ht="21" customHeight="1" x14ac:dyDescent="0.2">
      <c r="A90" s="121"/>
      <c r="B90" s="281"/>
      <c r="C90" s="121"/>
      <c r="D90" s="1407" t="s">
        <v>105</v>
      </c>
      <c r="E90" s="1408"/>
      <c r="F90" s="1408"/>
      <c r="G90" s="1408"/>
      <c r="H90" s="1408"/>
      <c r="I90" s="1408"/>
      <c r="J90" s="1408"/>
      <c r="K90" s="1408"/>
      <c r="L90" s="1408"/>
      <c r="M90" s="1408"/>
      <c r="N90" s="1408"/>
      <c r="O90" s="1408"/>
      <c r="P90" s="1408"/>
      <c r="Q90" s="1409"/>
    </row>
    <row r="91" spans="1:17" ht="33" customHeight="1" x14ac:dyDescent="0.25">
      <c r="A91" s="174"/>
      <c r="B91" s="174"/>
      <c r="C91" s="209"/>
      <c r="D91" s="1405" t="s">
        <v>181</v>
      </c>
      <c r="E91" s="1301"/>
      <c r="F91" s="266" t="s">
        <v>182</v>
      </c>
      <c r="G91" s="266" t="s">
        <v>183</v>
      </c>
      <c r="H91" s="266" t="s">
        <v>184</v>
      </c>
      <c r="I91" s="266" t="s">
        <v>439</v>
      </c>
      <c r="J91" s="266" t="s">
        <v>185</v>
      </c>
      <c r="K91" s="266" t="s">
        <v>186</v>
      </c>
      <c r="L91" s="266" t="s">
        <v>187</v>
      </c>
      <c r="M91" s="266" t="s">
        <v>188</v>
      </c>
      <c r="N91" s="266" t="s">
        <v>214</v>
      </c>
      <c r="O91" s="266" t="s">
        <v>215</v>
      </c>
      <c r="P91" s="1406" t="s">
        <v>213</v>
      </c>
      <c r="Q91" s="1307"/>
    </row>
    <row r="92" spans="1:17" ht="26.25" x14ac:dyDescent="0.25">
      <c r="A92" s="174"/>
      <c r="B92" s="174"/>
      <c r="C92" s="563" t="s">
        <v>516</v>
      </c>
      <c r="D92" s="1403"/>
      <c r="E92" s="1404"/>
      <c r="F92" s="957"/>
      <c r="G92" s="957"/>
      <c r="H92" s="957"/>
      <c r="I92" s="957"/>
      <c r="J92" s="957"/>
      <c r="K92" s="957"/>
      <c r="L92" s="957"/>
      <c r="M92" s="957"/>
      <c r="N92" s="957"/>
      <c r="O92" s="957"/>
      <c r="P92" s="1395"/>
      <c r="Q92" s="1396"/>
    </row>
    <row r="93" spans="1:17" x14ac:dyDescent="0.2">
      <c r="A93" s="174"/>
      <c r="B93" s="174"/>
      <c r="C93" s="174"/>
      <c r="D93" s="174"/>
      <c r="E93" s="174"/>
      <c r="F93" s="174"/>
      <c r="G93" s="174"/>
      <c r="H93" s="174"/>
      <c r="I93" s="174"/>
      <c r="J93" s="174"/>
      <c r="K93" s="174"/>
      <c r="L93" s="174"/>
      <c r="M93" s="174"/>
      <c r="N93" s="226"/>
      <c r="O93" s="174"/>
      <c r="P93" s="174"/>
      <c r="Q93" s="174"/>
    </row>
    <row r="94" spans="1:17" x14ac:dyDescent="0.2">
      <c r="A94" s="121"/>
      <c r="B94" s="121"/>
      <c r="C94" s="244"/>
      <c r="D94" s="279"/>
      <c r="E94" s="279"/>
      <c r="F94" s="279"/>
      <c r="G94" s="279"/>
      <c r="H94" s="279"/>
      <c r="I94" s="279"/>
      <c r="J94" s="279"/>
      <c r="K94" s="279"/>
      <c r="L94" s="279"/>
      <c r="M94" s="280"/>
      <c r="N94" s="278"/>
      <c r="O94" s="278"/>
      <c r="P94" s="279"/>
      <c r="Q94" s="279"/>
    </row>
    <row r="95" spans="1:17" x14ac:dyDescent="0.2">
      <c r="A95" s="121"/>
      <c r="B95" s="121"/>
      <c r="C95" s="244"/>
      <c r="D95" s="278"/>
      <c r="E95" s="278"/>
      <c r="F95" s="279"/>
      <c r="G95" s="279"/>
      <c r="H95" s="279"/>
      <c r="I95" s="279"/>
      <c r="J95" s="279"/>
      <c r="K95" s="279"/>
      <c r="L95" s="279"/>
      <c r="M95" s="279"/>
      <c r="N95" s="279"/>
      <c r="O95" s="280"/>
      <c r="P95" s="279"/>
      <c r="Q95" s="279"/>
    </row>
    <row r="96" spans="1:17" ht="14.25" x14ac:dyDescent="0.25">
      <c r="A96" s="246"/>
      <c r="B96" s="219" t="s">
        <v>199</v>
      </c>
      <c r="C96" s="242"/>
      <c r="D96" s="242"/>
      <c r="E96" s="242"/>
      <c r="F96" s="242"/>
      <c r="G96" s="242"/>
      <c r="H96" s="346"/>
      <c r="I96" s="346"/>
      <c r="J96" s="346"/>
      <c r="K96" s="346"/>
      <c r="L96" s="346"/>
      <c r="M96" s="346"/>
      <c r="N96" s="346"/>
      <c r="O96" s="346"/>
      <c r="P96" s="346"/>
      <c r="Q96" s="346"/>
    </row>
    <row r="97" spans="1:17" ht="18.600000000000001" customHeight="1" x14ac:dyDescent="0.25">
      <c r="A97" s="246"/>
      <c r="B97" s="675" t="s">
        <v>407</v>
      </c>
      <c r="C97" s="121"/>
      <c r="D97" s="539"/>
      <c r="E97" s="540"/>
      <c r="F97" s="540"/>
      <c r="G97" s="540"/>
      <c r="H97" s="540"/>
      <c r="I97" s="540"/>
      <c r="J97" s="540"/>
      <c r="K97" s="540"/>
      <c r="L97" s="540"/>
      <c r="M97" s="540"/>
      <c r="N97" s="540"/>
      <c r="O97" s="540"/>
      <c r="P97" s="540"/>
      <c r="Q97" s="540"/>
    </row>
    <row r="98" spans="1:17" ht="33" customHeight="1" x14ac:dyDescent="0.2">
      <c r="A98" s="246"/>
      <c r="B98" s="246"/>
      <c r="C98" s="224"/>
      <c r="D98" s="1389" t="s">
        <v>535</v>
      </c>
      <c r="E98" s="1390"/>
      <c r="F98" s="1390"/>
      <c r="G98" s="1390"/>
      <c r="H98" s="1390"/>
      <c r="I98" s="1390"/>
      <c r="J98" s="1390"/>
      <c r="K98" s="1390"/>
      <c r="L98" s="1391" t="s">
        <v>536</v>
      </c>
      <c r="M98" s="1391"/>
      <c r="N98" s="1391"/>
      <c r="O98" s="1391"/>
      <c r="P98" s="1391"/>
      <c r="Q98" s="1391"/>
    </row>
    <row r="99" spans="1:17" ht="25.5" x14ac:dyDescent="0.2">
      <c r="A99" s="246"/>
      <c r="B99" s="246"/>
      <c r="C99" s="563" t="s">
        <v>516</v>
      </c>
      <c r="D99" s="1392"/>
      <c r="E99" s="1393"/>
      <c r="F99" s="1393"/>
      <c r="G99" s="1393"/>
      <c r="H99" s="1393"/>
      <c r="I99" s="1393"/>
      <c r="J99" s="1393"/>
      <c r="K99" s="1394"/>
      <c r="L99" s="1392"/>
      <c r="M99" s="1393"/>
      <c r="N99" s="1393"/>
      <c r="O99" s="1393"/>
      <c r="P99" s="1393"/>
      <c r="Q99" s="1394"/>
    </row>
    <row r="102" spans="1:17" s="5" customFormat="1" ht="15.75" x14ac:dyDescent="0.25">
      <c r="A102" s="487"/>
      <c r="B102" s="240"/>
      <c r="C102" s="240"/>
      <c r="D102" s="240"/>
      <c r="E102" s="240"/>
      <c r="F102" s="518"/>
      <c r="G102" s="240"/>
      <c r="H102" s="240"/>
      <c r="I102" s="240"/>
      <c r="J102" s="240"/>
      <c r="K102" s="240"/>
      <c r="L102" s="240"/>
      <c r="M102" s="240"/>
      <c r="N102" s="240"/>
      <c r="O102" s="240"/>
      <c r="P102" s="240"/>
      <c r="Q102" s="240"/>
    </row>
    <row r="103" spans="1:17" s="5" customFormat="1" x14ac:dyDescent="0.2">
      <c r="A103" s="124"/>
      <c r="B103" s="519"/>
      <c r="C103" s="124"/>
      <c r="D103" s="124"/>
      <c r="E103" s="124"/>
      <c r="F103" s="124"/>
      <c r="G103" s="124"/>
      <c r="H103" s="124"/>
      <c r="I103" s="124"/>
      <c r="J103" s="124"/>
      <c r="K103" s="124"/>
      <c r="L103" s="124"/>
      <c r="M103" s="124"/>
      <c r="N103" s="124"/>
      <c r="O103" s="124"/>
      <c r="P103" s="124"/>
      <c r="Q103" s="124"/>
    </row>
    <row r="104" spans="1:17" s="5" customFormat="1" x14ac:dyDescent="0.2">
      <c r="A104" s="124"/>
      <c r="B104" s="246"/>
      <c r="C104" s="521"/>
      <c r="D104" s="522"/>
      <c r="E104" s="522"/>
      <c r="F104" s="522"/>
      <c r="G104" s="522"/>
      <c r="H104" s="522"/>
      <c r="I104" s="522"/>
      <c r="J104" s="522"/>
      <c r="K104" s="522"/>
      <c r="L104" s="522"/>
      <c r="M104" s="522"/>
      <c r="N104" s="522"/>
      <c r="O104" s="522"/>
      <c r="P104" s="522"/>
      <c r="Q104" s="522"/>
    </row>
    <row r="105" spans="1:17" s="5" customFormat="1" x14ac:dyDescent="0.2">
      <c r="A105" s="124"/>
      <c r="B105" s="222"/>
      <c r="C105" s="408"/>
      <c r="D105" s="523"/>
      <c r="E105" s="523"/>
      <c r="F105" s="524"/>
      <c r="G105" s="523"/>
      <c r="H105" s="524"/>
      <c r="I105" s="523"/>
      <c r="J105" s="524"/>
      <c r="K105" s="523"/>
      <c r="L105" s="524"/>
      <c r="M105" s="523"/>
      <c r="N105" s="524"/>
      <c r="O105" s="523"/>
      <c r="P105" s="524"/>
      <c r="Q105" s="523"/>
    </row>
    <row r="106" spans="1:17" s="5" customFormat="1" x14ac:dyDescent="0.2">
      <c r="A106" s="124"/>
      <c r="B106" s="246"/>
      <c r="C106" s="408"/>
      <c r="D106" s="523"/>
      <c r="E106" s="523"/>
      <c r="F106" s="524"/>
      <c r="G106" s="523"/>
      <c r="H106" s="524"/>
      <c r="I106" s="523"/>
      <c r="J106" s="524"/>
      <c r="K106" s="523"/>
      <c r="L106" s="524"/>
      <c r="M106" s="523"/>
      <c r="N106" s="524"/>
      <c r="O106" s="523"/>
      <c r="P106" s="524"/>
      <c r="Q106" s="523"/>
    </row>
    <row r="107" spans="1:17" s="5" customFormat="1" x14ac:dyDescent="0.2">
      <c r="A107" s="124"/>
      <c r="B107" s="519"/>
      <c r="C107" s="124"/>
      <c r="D107" s="369"/>
      <c r="E107" s="369"/>
      <c r="F107" s="369"/>
      <c r="G107" s="369"/>
      <c r="H107" s="369"/>
      <c r="I107" s="369"/>
      <c r="J107" s="369"/>
      <c r="K107" s="369"/>
      <c r="L107" s="369"/>
      <c r="M107" s="369"/>
      <c r="N107" s="124"/>
      <c r="O107" s="124"/>
      <c r="P107" s="369"/>
      <c r="Q107" s="370"/>
    </row>
  </sheetData>
  <sheetProtection algorithmName="SHA-512" hashValue="QtqdIyGoQGI90ymQbAISJuEkl/S8mBZ9sknNr/fz6PFju4uZKRhIRj959E+PZNNNGWZ7hNHnxXGCHbNGfoETZQ==" saltValue="R8GPBSh3wJ/JRwQFC36+YA==" spinCount="100000" sheet="1" objects="1" scenarios="1"/>
  <mergeCells count="92">
    <mergeCell ref="L1:O1"/>
    <mergeCell ref="B4:Q4"/>
    <mergeCell ref="D15:E15"/>
    <mergeCell ref="B61:Q61"/>
    <mergeCell ref="D27:K27"/>
    <mergeCell ref="L26:Q26"/>
    <mergeCell ref="L27:Q27"/>
    <mergeCell ref="D18:Q18"/>
    <mergeCell ref="D39:E39"/>
    <mergeCell ref="P39:Q39"/>
    <mergeCell ref="D32:E32"/>
    <mergeCell ref="D44:E44"/>
    <mergeCell ref="P44:Q44"/>
    <mergeCell ref="N32:O32"/>
    <mergeCell ref="D26:K26"/>
    <mergeCell ref="D8:E8"/>
    <mergeCell ref="B2:Q2"/>
    <mergeCell ref="D42:Q42"/>
    <mergeCell ref="D19:E19"/>
    <mergeCell ref="P19:Q19"/>
    <mergeCell ref="D20:E20"/>
    <mergeCell ref="P20:Q20"/>
    <mergeCell ref="L32:M32"/>
    <mergeCell ref="D16:E16"/>
    <mergeCell ref="P16:Q16"/>
    <mergeCell ref="B3:Q3"/>
    <mergeCell ref="B13:Q13"/>
    <mergeCell ref="F32:G32"/>
    <mergeCell ref="H32:I32"/>
    <mergeCell ref="J32:K32"/>
    <mergeCell ref="P32:Q32"/>
    <mergeCell ref="D14:Q14"/>
    <mergeCell ref="H8:I8"/>
    <mergeCell ref="J8:K8"/>
    <mergeCell ref="N8:O8"/>
    <mergeCell ref="P8:Q8"/>
    <mergeCell ref="L8:M8"/>
    <mergeCell ref="F8:G8"/>
    <mergeCell ref="P15:Q15"/>
    <mergeCell ref="D63:E63"/>
    <mergeCell ref="P63:Q63"/>
    <mergeCell ref="D38:Q38"/>
    <mergeCell ref="B37:Q37"/>
    <mergeCell ref="D43:E43"/>
    <mergeCell ref="P43:Q43"/>
    <mergeCell ref="D40:E40"/>
    <mergeCell ref="P40:Q40"/>
    <mergeCell ref="F56:G56"/>
    <mergeCell ref="D50:K50"/>
    <mergeCell ref="L50:Q50"/>
    <mergeCell ref="H56:I56"/>
    <mergeCell ref="D62:Q62"/>
    <mergeCell ref="D51:K51"/>
    <mergeCell ref="L51:Q51"/>
    <mergeCell ref="D56:E56"/>
    <mergeCell ref="J56:K56"/>
    <mergeCell ref="L56:M56"/>
    <mergeCell ref="N56:O56"/>
    <mergeCell ref="P56:Q56"/>
    <mergeCell ref="D68:E68"/>
    <mergeCell ref="P68:Q68"/>
    <mergeCell ref="D67:E67"/>
    <mergeCell ref="P67:Q67"/>
    <mergeCell ref="P64:Q64"/>
    <mergeCell ref="D64:E64"/>
    <mergeCell ref="D66:Q66"/>
    <mergeCell ref="D74:K74"/>
    <mergeCell ref="D91:E91"/>
    <mergeCell ref="P91:Q91"/>
    <mergeCell ref="D90:Q90"/>
    <mergeCell ref="L80:M80"/>
    <mergeCell ref="N80:O80"/>
    <mergeCell ref="P80:Q80"/>
    <mergeCell ref="D87:E87"/>
    <mergeCell ref="P87:Q87"/>
    <mergeCell ref="D80:E80"/>
    <mergeCell ref="F80:G80"/>
    <mergeCell ref="L74:Q74"/>
    <mergeCell ref="D88:E88"/>
    <mergeCell ref="P88:Q88"/>
    <mergeCell ref="D86:Q86"/>
    <mergeCell ref="H80:I80"/>
    <mergeCell ref="J80:K80"/>
    <mergeCell ref="B85:Q85"/>
    <mergeCell ref="D75:K75"/>
    <mergeCell ref="D92:E92"/>
    <mergeCell ref="L75:Q75"/>
    <mergeCell ref="D98:K98"/>
    <mergeCell ref="L98:Q98"/>
    <mergeCell ref="D99:K99"/>
    <mergeCell ref="L99:Q99"/>
    <mergeCell ref="P92:Q92"/>
  </mergeCells>
  <phoneticPr fontId="99" type="noConversion"/>
  <dataValidations count="2">
    <dataValidation type="list" allowBlank="1" showInputMessage="1" showErrorMessage="1" sqref="D105:Q106 D99:Q99 D58:Q58 S20:X20 D51:Q51 D82:Q82 D27:Q27 D10:Q10 D34:Q34 D75:Q75 S16:X16">
      <formula1>TorF</formula1>
    </dataValidation>
    <dataValidation allowBlank="1" showInputMessage="1" showErrorMessage="1" sqref="R20 R16 L3"/>
  </dataValidations>
  <pageMargins left="0.7" right="0.7" top="0.75" bottom="0.75" header="0.3" footer="0.3"/>
  <pageSetup scale="59" orientation="portrait" r:id="rId1"/>
  <headerFooter>
    <oddFooter>&amp;C&amp;"Arial,Regular"&amp;P of &amp;N</oddFooter>
  </headerFooter>
  <rowBreaks count="2" manualBreakCount="2">
    <brk id="29" max="16383" man="1"/>
    <brk id="76" max="16383" man="1"/>
  </rowBreaks>
  <colBreaks count="1" manualBreakCount="1">
    <brk id="17"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242" r:id="rId4" name="Check Box 2">
              <controlPr defaultSize="0" autoFill="0" autoLine="0" autoPict="0">
                <anchor moveWithCells="1">
                  <from>
                    <xdr:col>15</xdr:col>
                    <xdr:colOff>66675</xdr:colOff>
                    <xdr:row>0</xdr:row>
                    <xdr:rowOff>0</xdr:rowOff>
                  </from>
                  <to>
                    <xdr:col>16</xdr:col>
                    <xdr:colOff>285750</xdr:colOff>
                    <xdr:row>0</xdr:row>
                    <xdr:rowOff>438150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Y38"/>
  <sheetViews>
    <sheetView view="pageBreakPreview" zoomScale="90" zoomScaleNormal="90" workbookViewId="0">
      <selection activeCell="A4" sqref="A4"/>
    </sheetView>
  </sheetViews>
  <sheetFormatPr defaultColWidth="9.140625" defaultRowHeight="12.75" x14ac:dyDescent="0.2"/>
  <cols>
    <col min="1" max="2" width="2.7109375" style="174" customWidth="1"/>
    <col min="3" max="3" width="8.42578125" style="174" customWidth="1"/>
    <col min="4" max="4" width="7.7109375" style="174" customWidth="1"/>
    <col min="5" max="5" width="9.28515625" style="174" customWidth="1"/>
    <col min="6" max="6" width="8.28515625" style="174" customWidth="1"/>
    <col min="7" max="7" width="9" style="174" customWidth="1"/>
    <col min="8" max="8" width="8" style="174" customWidth="1"/>
    <col min="9" max="9" width="10.140625" style="174" customWidth="1"/>
    <col min="10" max="10" width="8.5703125" style="174" customWidth="1"/>
    <col min="11" max="11" width="9.28515625" style="174" customWidth="1"/>
    <col min="12" max="12" width="8.28515625" style="174" customWidth="1"/>
    <col min="13" max="13" width="9.42578125" style="174" customWidth="1"/>
    <col min="14" max="14" width="8.42578125" style="174" customWidth="1"/>
    <col min="15" max="15" width="9.7109375" style="174" customWidth="1"/>
    <col min="16" max="16" width="8.42578125" style="174" customWidth="1"/>
    <col min="17" max="17" width="9.7109375" style="174" customWidth="1"/>
    <col min="18" max="18" width="9.140625" style="174" customWidth="1"/>
    <col min="19" max="19" width="13.7109375" style="174" customWidth="1"/>
    <col min="20" max="20" width="9.140625" style="174" customWidth="1"/>
    <col min="21" max="21" width="13.7109375" style="174" customWidth="1"/>
    <col min="22" max="22" width="9.140625" style="174" customWidth="1"/>
    <col min="23" max="23" width="13.7109375" style="174" customWidth="1"/>
    <col min="24" max="24" width="9.140625" style="174" customWidth="1"/>
    <col min="25" max="25" width="13.7109375" style="174" customWidth="1"/>
    <col min="26" max="26" width="9.140625" style="174" customWidth="1"/>
    <col min="27" max="27" width="13.7109375" style="174" customWidth="1"/>
    <col min="28" max="16384" width="9.140625" style="174"/>
  </cols>
  <sheetData>
    <row r="1" spans="1:25" s="240" customFormat="1" ht="23.25" customHeight="1" x14ac:dyDescent="0.45">
      <c r="A1" s="1091" t="s">
        <v>168</v>
      </c>
      <c r="B1" s="230"/>
      <c r="C1" s="230"/>
      <c r="D1" s="230"/>
      <c r="E1" s="230"/>
      <c r="F1" s="230"/>
      <c r="G1" s="230"/>
      <c r="H1" s="230"/>
      <c r="I1" s="277"/>
      <c r="J1" s="230"/>
      <c r="K1" s="315"/>
      <c r="L1" s="316"/>
      <c r="M1" s="316"/>
      <c r="N1" s="316"/>
      <c r="O1" s="316"/>
      <c r="P1" s="316"/>
      <c r="Q1" s="316"/>
    </row>
    <row r="2" spans="1:25" s="240" customFormat="1" ht="31.5" customHeight="1" x14ac:dyDescent="0.45">
      <c r="A2" s="229"/>
      <c r="B2" s="232" t="s">
        <v>189</v>
      </c>
      <c r="C2" s="230"/>
      <c r="D2" s="230"/>
      <c r="E2" s="230"/>
      <c r="F2" s="230"/>
      <c r="G2" s="230"/>
      <c r="H2" s="230"/>
      <c r="I2" s="230"/>
      <c r="J2" s="230"/>
      <c r="K2" s="316"/>
      <c r="L2" s="316"/>
      <c r="M2" s="1455" t="s">
        <v>612</v>
      </c>
      <c r="N2" s="1456"/>
      <c r="O2" s="1456"/>
      <c r="P2" s="1456"/>
      <c r="Q2" s="230"/>
    </row>
    <row r="3" spans="1:25" s="240" customFormat="1" ht="5.25" customHeight="1" x14ac:dyDescent="0.2">
      <c r="A3" s="234"/>
      <c r="B3" s="232"/>
      <c r="C3" s="234"/>
      <c r="D3" s="234"/>
      <c r="E3" s="234"/>
      <c r="F3" s="234"/>
      <c r="G3" s="234"/>
      <c r="H3" s="234"/>
      <c r="I3" s="234"/>
      <c r="J3" s="234"/>
      <c r="K3" s="316"/>
      <c r="L3" s="316"/>
      <c r="M3" s="316"/>
      <c r="N3" s="316"/>
      <c r="O3" s="316"/>
      <c r="P3" s="316"/>
      <c r="Q3" s="316"/>
    </row>
    <row r="4" spans="1:25" s="208" customFormat="1" x14ac:dyDescent="0.2">
      <c r="F4" s="236"/>
      <c r="K4" s="237"/>
      <c r="L4" s="237"/>
      <c r="M4" s="237"/>
      <c r="N4" s="237"/>
      <c r="O4" s="237"/>
      <c r="P4" s="237"/>
      <c r="Q4" s="237"/>
      <c r="R4" s="237"/>
      <c r="S4" s="237"/>
      <c r="T4" s="237"/>
      <c r="U4" s="237"/>
      <c r="V4" s="237"/>
      <c r="W4" s="237"/>
    </row>
    <row r="5" spans="1:25" s="208" customFormat="1" ht="28.9" customHeight="1" x14ac:dyDescent="0.25">
      <c r="A5" s="1381" t="s">
        <v>408</v>
      </c>
      <c r="B5" s="1426"/>
      <c r="C5" s="1426"/>
      <c r="D5" s="1426"/>
      <c r="E5" s="1426"/>
      <c r="F5" s="1426"/>
      <c r="G5" s="1426"/>
      <c r="H5" s="1426"/>
      <c r="I5" s="1426"/>
      <c r="J5" s="1426"/>
      <c r="K5" s="1426"/>
      <c r="L5" s="1426"/>
      <c r="M5" s="1426"/>
      <c r="N5" s="1426"/>
      <c r="O5" s="1426"/>
      <c r="P5" s="1426"/>
      <c r="Q5" s="1426"/>
      <c r="R5" s="237"/>
      <c r="S5" s="237"/>
      <c r="T5" s="237"/>
      <c r="U5" s="237"/>
      <c r="V5" s="237"/>
      <c r="W5" s="237"/>
    </row>
    <row r="6" spans="1:25" s="208" customFormat="1" x14ac:dyDescent="0.2">
      <c r="F6" s="236"/>
      <c r="K6" s="237"/>
      <c r="L6" s="237"/>
      <c r="M6" s="237"/>
      <c r="N6" s="237"/>
      <c r="O6" s="237"/>
      <c r="P6" s="237"/>
      <c r="Q6" s="237"/>
      <c r="R6" s="237"/>
      <c r="S6" s="237"/>
      <c r="T6" s="237"/>
      <c r="U6" s="237"/>
      <c r="V6" s="237"/>
      <c r="W6" s="237"/>
    </row>
    <row r="7" spans="1:25" ht="22.15" customHeight="1" x14ac:dyDescent="0.2">
      <c r="B7" s="219" t="s">
        <v>137</v>
      </c>
      <c r="C7" s="242"/>
      <c r="D7" s="242"/>
      <c r="E7" s="242"/>
      <c r="F7" s="242"/>
      <c r="G7" s="242"/>
      <c r="H7" s="242"/>
      <c r="I7" s="242"/>
      <c r="J7" s="242"/>
      <c r="K7" s="242"/>
      <c r="L7" s="242"/>
      <c r="M7" s="242"/>
      <c r="N7" s="242"/>
      <c r="O7" s="242"/>
      <c r="P7" s="242"/>
      <c r="Q7" s="242"/>
    </row>
    <row r="8" spans="1:25" s="163" customFormat="1" ht="43.15" customHeight="1" x14ac:dyDescent="0.2">
      <c r="B8" s="228"/>
      <c r="D8" s="1412" t="s">
        <v>139</v>
      </c>
      <c r="E8" s="1398"/>
      <c r="F8" s="1397" t="s">
        <v>140</v>
      </c>
      <c r="G8" s="1398"/>
      <c r="H8" s="1397" t="s">
        <v>141</v>
      </c>
      <c r="I8" s="1398"/>
      <c r="J8" s="1397" t="s">
        <v>142</v>
      </c>
      <c r="K8" s="1398"/>
      <c r="L8" s="1397" t="s">
        <v>143</v>
      </c>
      <c r="M8" s="1398"/>
      <c r="N8" s="1397" t="s">
        <v>144</v>
      </c>
      <c r="O8" s="1398"/>
      <c r="P8" s="1397" t="s">
        <v>145</v>
      </c>
      <c r="Q8" s="1410"/>
    </row>
    <row r="9" spans="1:25" ht="48" customHeight="1" x14ac:dyDescent="0.2">
      <c r="B9" s="246"/>
      <c r="C9" s="502"/>
      <c r="D9" s="532" t="s">
        <v>71</v>
      </c>
      <c r="E9" s="382" t="s">
        <v>136</v>
      </c>
      <c r="F9" s="381" t="s">
        <v>71</v>
      </c>
      <c r="G9" s="382" t="s">
        <v>136</v>
      </c>
      <c r="H9" s="381" t="s">
        <v>71</v>
      </c>
      <c r="I9" s="382" t="s">
        <v>136</v>
      </c>
      <c r="J9" s="381" t="s">
        <v>71</v>
      </c>
      <c r="K9" s="382" t="s">
        <v>136</v>
      </c>
      <c r="L9" s="381" t="s">
        <v>71</v>
      </c>
      <c r="M9" s="382" t="s">
        <v>136</v>
      </c>
      <c r="N9" s="381" t="s">
        <v>71</v>
      </c>
      <c r="O9" s="382" t="s">
        <v>136</v>
      </c>
      <c r="P9" s="381" t="s">
        <v>71</v>
      </c>
      <c r="Q9" s="532" t="s">
        <v>136</v>
      </c>
    </row>
    <row r="10" spans="1:25" ht="27" customHeight="1" x14ac:dyDescent="0.2">
      <c r="B10" s="1223" t="s">
        <v>513</v>
      </c>
      <c r="C10" s="1457"/>
      <c r="D10" s="693" t="str">
        <f>IF(ISBLANK('5. EmisRedStrategy Tracking'!D10), "", '5. EmisRedStrategy Tracking'!D10)</f>
        <v/>
      </c>
      <c r="E10" s="694" t="str">
        <f>IF(ISBLANK('5. EmisRedStrategy Tracking'!E10), "", '5. EmisRedStrategy Tracking'!E10)</f>
        <v/>
      </c>
      <c r="F10" s="695" t="str">
        <f>IF(ISBLANK('5. EmisRedStrategy Tracking'!F10), "", '5. EmisRedStrategy Tracking'!F10)</f>
        <v/>
      </c>
      <c r="G10" s="696" t="str">
        <f>IF(ISBLANK('5. EmisRedStrategy Tracking'!G10), "", '5. EmisRedStrategy Tracking'!G10)</f>
        <v/>
      </c>
      <c r="H10" s="695" t="str">
        <f>IF(ISBLANK('5. EmisRedStrategy Tracking'!H10), "", '5. EmisRedStrategy Tracking'!H10)</f>
        <v/>
      </c>
      <c r="I10" s="696" t="str">
        <f>IF(ISBLANK('5. EmisRedStrategy Tracking'!I10), "", '5. EmisRedStrategy Tracking'!I10)</f>
        <v/>
      </c>
      <c r="J10" s="695" t="str">
        <f>IF(ISBLANK('5. EmisRedStrategy Tracking'!J10), "", '5. EmisRedStrategy Tracking'!J10)</f>
        <v/>
      </c>
      <c r="K10" s="696" t="str">
        <f>IF(ISBLANK('5. EmisRedStrategy Tracking'!K10), "", '5. EmisRedStrategy Tracking'!K10)</f>
        <v/>
      </c>
      <c r="L10" s="695" t="str">
        <f>IF(ISBLANK('5. EmisRedStrategy Tracking'!L10), "", '5. EmisRedStrategy Tracking'!L10)</f>
        <v/>
      </c>
      <c r="M10" s="696" t="str">
        <f>IF(ISBLANK('5. EmisRedStrategy Tracking'!M10), "", '5. EmisRedStrategy Tracking'!M10)</f>
        <v/>
      </c>
      <c r="N10" s="695" t="str">
        <f>IF(ISBLANK('5. EmisRedStrategy Tracking'!N10), "", '5. EmisRedStrategy Tracking'!N10)</f>
        <v/>
      </c>
      <c r="O10" s="696" t="str">
        <f>IF(ISBLANK('5. EmisRedStrategy Tracking'!O10), "", '5. EmisRedStrategy Tracking'!O10)</f>
        <v/>
      </c>
      <c r="P10" s="695" t="str">
        <f>IF(ISBLANK('5. EmisRedStrategy Tracking'!P10), "", '5. EmisRedStrategy Tracking'!P10)</f>
        <v/>
      </c>
      <c r="Q10" s="697" t="str">
        <f>IF(ISBLANK('5. EmisRedStrategy Tracking'!Q10), "", '5. EmisRedStrategy Tracking'!Q10)</f>
        <v/>
      </c>
    </row>
    <row r="11" spans="1:25" ht="27" customHeight="1" x14ac:dyDescent="0.2">
      <c r="B11" s="1225" t="s">
        <v>514</v>
      </c>
      <c r="C11" s="1226"/>
      <c r="D11" s="698" t="str">
        <f>IF(ISBLANK('5. EmisRedStrategy Tracking'!D34), "", '5. EmisRedStrategy Tracking'!D34)</f>
        <v/>
      </c>
      <c r="E11" s="699" t="str">
        <f>IF(ISBLANK('5. EmisRedStrategy Tracking'!E34), "", '5. EmisRedStrategy Tracking'!E34)</f>
        <v/>
      </c>
      <c r="F11" s="700" t="str">
        <f>IF(ISBLANK('5. EmisRedStrategy Tracking'!F34), "", '5. EmisRedStrategy Tracking'!F34)</f>
        <v/>
      </c>
      <c r="G11" s="701" t="str">
        <f>IF(ISBLANK('5. EmisRedStrategy Tracking'!G34), "", '5. EmisRedStrategy Tracking'!G34)</f>
        <v/>
      </c>
      <c r="H11" s="700" t="str">
        <f>IF(ISBLANK('5. EmisRedStrategy Tracking'!H34), "", '5. EmisRedStrategy Tracking'!H34)</f>
        <v/>
      </c>
      <c r="I11" s="701" t="str">
        <f>IF(ISBLANK('5. EmisRedStrategy Tracking'!I34), "", '5. EmisRedStrategy Tracking'!I34)</f>
        <v/>
      </c>
      <c r="J11" s="700" t="str">
        <f>IF(ISBLANK('5. EmisRedStrategy Tracking'!J34), "", '5. EmisRedStrategy Tracking'!J34)</f>
        <v/>
      </c>
      <c r="K11" s="701" t="str">
        <f>IF(ISBLANK('5. EmisRedStrategy Tracking'!K34), "", '5. EmisRedStrategy Tracking'!K34)</f>
        <v/>
      </c>
      <c r="L11" s="700" t="str">
        <f>IF(ISBLANK('5. EmisRedStrategy Tracking'!L34), "", '5. EmisRedStrategy Tracking'!L34)</f>
        <v/>
      </c>
      <c r="M11" s="701" t="str">
        <f>IF(ISBLANK('5. EmisRedStrategy Tracking'!M34), "", '5. EmisRedStrategy Tracking'!M34)</f>
        <v/>
      </c>
      <c r="N11" s="700" t="str">
        <f>IF(ISBLANK('5. EmisRedStrategy Tracking'!N34), "", '5. EmisRedStrategy Tracking'!N34)</f>
        <v/>
      </c>
      <c r="O11" s="701" t="str">
        <f>IF(ISBLANK('5. EmisRedStrategy Tracking'!O34), "", '5. EmisRedStrategy Tracking'!O34)</f>
        <v/>
      </c>
      <c r="P11" s="700" t="str">
        <f>IF(ISBLANK('5. EmisRedStrategy Tracking'!P34), "", '5. EmisRedStrategy Tracking'!P34)</f>
        <v/>
      </c>
      <c r="Q11" s="702" t="str">
        <f>IF(ISBLANK('5. EmisRedStrategy Tracking'!Q34), "", '5. EmisRedStrategy Tracking'!Q34)</f>
        <v/>
      </c>
    </row>
    <row r="12" spans="1:25" ht="27" customHeight="1" x14ac:dyDescent="0.2">
      <c r="B12" s="1225" t="s">
        <v>515</v>
      </c>
      <c r="C12" s="1226"/>
      <c r="D12" s="698" t="str">
        <f>IF(ISBLANK('5. EmisRedStrategy Tracking'!D58), "", '5. EmisRedStrategy Tracking'!D58)</f>
        <v/>
      </c>
      <c r="E12" s="699" t="str">
        <f>IF(ISBLANK('5. EmisRedStrategy Tracking'!E58), "", '5. EmisRedStrategy Tracking'!E58)</f>
        <v/>
      </c>
      <c r="F12" s="700" t="str">
        <f>IF(ISBLANK('5. EmisRedStrategy Tracking'!F58), "", '5. EmisRedStrategy Tracking'!F58)</f>
        <v/>
      </c>
      <c r="G12" s="701" t="str">
        <f>IF(ISBLANK('5. EmisRedStrategy Tracking'!G58), "", '5. EmisRedStrategy Tracking'!G58)</f>
        <v/>
      </c>
      <c r="H12" s="700" t="str">
        <f>IF(ISBLANK('5. EmisRedStrategy Tracking'!H58), "", '5. EmisRedStrategy Tracking'!H58)</f>
        <v/>
      </c>
      <c r="I12" s="701" t="str">
        <f>IF(ISBLANK('5. EmisRedStrategy Tracking'!I58), "", '5. EmisRedStrategy Tracking'!I58)</f>
        <v/>
      </c>
      <c r="J12" s="700" t="str">
        <f>IF(ISBLANK('5. EmisRedStrategy Tracking'!J58), "", '5. EmisRedStrategy Tracking'!J58)</f>
        <v/>
      </c>
      <c r="K12" s="701" t="str">
        <f>IF(ISBLANK('5. EmisRedStrategy Tracking'!K58), "", '5. EmisRedStrategy Tracking'!K58)</f>
        <v/>
      </c>
      <c r="L12" s="700" t="str">
        <f>IF(ISBLANK('5. EmisRedStrategy Tracking'!L58), "", '5. EmisRedStrategy Tracking'!L58)</f>
        <v/>
      </c>
      <c r="M12" s="701" t="str">
        <f>IF(ISBLANK('5. EmisRedStrategy Tracking'!M58), "", '5. EmisRedStrategy Tracking'!M58)</f>
        <v/>
      </c>
      <c r="N12" s="700" t="str">
        <f>IF(ISBLANK('5. EmisRedStrategy Tracking'!N58), "", '5. EmisRedStrategy Tracking'!N58)</f>
        <v/>
      </c>
      <c r="O12" s="701" t="str">
        <f>IF(ISBLANK('5. EmisRedStrategy Tracking'!O58), "", '5. EmisRedStrategy Tracking'!O58)</f>
        <v/>
      </c>
      <c r="P12" s="700" t="str">
        <f>IF(ISBLANK('5. EmisRedStrategy Tracking'!P58), "", '5. EmisRedStrategy Tracking'!P58)</f>
        <v/>
      </c>
      <c r="Q12" s="702" t="str">
        <f>IF(ISBLANK('5. EmisRedStrategy Tracking'!Q58), "", '5. EmisRedStrategy Tracking'!Q58)</f>
        <v/>
      </c>
    </row>
    <row r="13" spans="1:25" ht="27" customHeight="1" x14ac:dyDescent="0.2">
      <c r="B13" s="1445" t="s">
        <v>516</v>
      </c>
      <c r="C13" s="1446"/>
      <c r="D13" s="703" t="str">
        <f>IF(ISBLANK('5. EmisRedStrategy Tracking'!D82), "", '5. EmisRedStrategy Tracking'!D82)</f>
        <v/>
      </c>
      <c r="E13" s="704" t="str">
        <f>IF(ISBLANK('5. EmisRedStrategy Tracking'!E82), "", '5. EmisRedStrategy Tracking'!E82)</f>
        <v/>
      </c>
      <c r="F13" s="705" t="str">
        <f>IF(ISBLANK('5. EmisRedStrategy Tracking'!F82), "", '5. EmisRedStrategy Tracking'!F82)</f>
        <v/>
      </c>
      <c r="G13" s="706" t="str">
        <f>IF(ISBLANK('5. EmisRedStrategy Tracking'!G82), "", '5. EmisRedStrategy Tracking'!G82)</f>
        <v/>
      </c>
      <c r="H13" s="705" t="str">
        <f>IF(ISBLANK('5. EmisRedStrategy Tracking'!H82), "", '5. EmisRedStrategy Tracking'!H82)</f>
        <v/>
      </c>
      <c r="I13" s="706" t="str">
        <f>IF(ISBLANK('5. EmisRedStrategy Tracking'!I82), "", '5. EmisRedStrategy Tracking'!I82)</f>
        <v/>
      </c>
      <c r="J13" s="705" t="str">
        <f>IF(ISBLANK('5. EmisRedStrategy Tracking'!J82), "", '5. EmisRedStrategy Tracking'!J82)</f>
        <v/>
      </c>
      <c r="K13" s="706" t="str">
        <f>IF(ISBLANK('5. EmisRedStrategy Tracking'!K82), "", '5. EmisRedStrategy Tracking'!K82)</f>
        <v/>
      </c>
      <c r="L13" s="705" t="str">
        <f>IF(ISBLANK('5. EmisRedStrategy Tracking'!L82), "", '5. EmisRedStrategy Tracking'!L82)</f>
        <v/>
      </c>
      <c r="M13" s="706" t="str">
        <f>IF(ISBLANK('5. EmisRedStrategy Tracking'!M82), "", '5. EmisRedStrategy Tracking'!M82)</f>
        <v/>
      </c>
      <c r="N13" s="705" t="str">
        <f>IF(ISBLANK('5. EmisRedStrategy Tracking'!N82), "", '5. EmisRedStrategy Tracking'!N82)</f>
        <v/>
      </c>
      <c r="O13" s="706" t="str">
        <f>IF(ISBLANK('5. EmisRedStrategy Tracking'!O82), "", '5. EmisRedStrategy Tracking'!O82)</f>
        <v/>
      </c>
      <c r="P13" s="705" t="str">
        <f>IF(ISBLANK('5. EmisRedStrategy Tracking'!P82), "", '5. EmisRedStrategy Tracking'!P82)</f>
        <v/>
      </c>
      <c r="Q13" s="707" t="str">
        <f>IF(ISBLANK('5. EmisRedStrategy Tracking'!Q82), "", '5. EmisRedStrategy Tracking'!Q82)</f>
        <v/>
      </c>
    </row>
    <row r="15" spans="1:25" ht="22.15" customHeight="1" x14ac:dyDescent="0.2">
      <c r="B15" s="219" t="s">
        <v>2</v>
      </c>
      <c r="C15" s="242"/>
      <c r="D15" s="242"/>
      <c r="E15" s="242"/>
      <c r="F15" s="242"/>
      <c r="G15" s="242"/>
      <c r="H15" s="242"/>
      <c r="I15" s="242"/>
      <c r="J15" s="242"/>
      <c r="K15" s="242"/>
      <c r="L15" s="242"/>
      <c r="M15" s="242"/>
      <c r="N15" s="242"/>
      <c r="O15" s="242"/>
      <c r="P15" s="242"/>
      <c r="Q15" s="242"/>
    </row>
    <row r="16" spans="1:25" s="121" customFormat="1" ht="20.45" customHeight="1" x14ac:dyDescent="0.2">
      <c r="B16" s="227"/>
      <c r="D16" s="273" t="s">
        <v>13</v>
      </c>
      <c r="E16" s="275"/>
      <c r="F16" s="275"/>
      <c r="G16" s="275"/>
      <c r="H16" s="275"/>
      <c r="I16" s="275"/>
      <c r="J16" s="275"/>
      <c r="K16" s="275"/>
      <c r="L16" s="275"/>
      <c r="M16" s="275"/>
      <c r="N16" s="331"/>
      <c r="O16" s="331"/>
      <c r="P16" s="275"/>
      <c r="Q16" s="371"/>
      <c r="R16" s="370"/>
      <c r="S16" s="370"/>
      <c r="T16" s="370"/>
      <c r="U16" s="370"/>
      <c r="V16" s="370"/>
      <c r="W16" s="370"/>
      <c r="X16" s="370"/>
      <c r="Y16" s="370"/>
    </row>
    <row r="17" spans="2:25" ht="47.45" customHeight="1" x14ac:dyDescent="0.25">
      <c r="C17" s="209"/>
      <c r="D17" s="1417" t="s">
        <v>181</v>
      </c>
      <c r="E17" s="1408"/>
      <c r="F17" s="266" t="s">
        <v>182</v>
      </c>
      <c r="G17" s="266" t="s">
        <v>183</v>
      </c>
      <c r="H17" s="266" t="s">
        <v>184</v>
      </c>
      <c r="I17" s="266" t="s">
        <v>439</v>
      </c>
      <c r="J17" s="266" t="s">
        <v>185</v>
      </c>
      <c r="K17" s="266" t="s">
        <v>186</v>
      </c>
      <c r="L17" s="266" t="s">
        <v>187</v>
      </c>
      <c r="M17" s="266" t="s">
        <v>188</v>
      </c>
      <c r="N17" s="266" t="s">
        <v>214</v>
      </c>
      <c r="O17" s="266" t="s">
        <v>215</v>
      </c>
      <c r="P17" s="1406" t="s">
        <v>213</v>
      </c>
      <c r="Q17" s="1307"/>
      <c r="R17" s="226"/>
      <c r="S17" s="226"/>
      <c r="T17" s="226"/>
      <c r="U17" s="226"/>
      <c r="V17" s="226"/>
      <c r="W17" s="226"/>
      <c r="X17" s="226"/>
      <c r="Y17" s="226"/>
    </row>
    <row r="18" spans="2:25" ht="27" customHeight="1" x14ac:dyDescent="0.25">
      <c r="B18" s="1223" t="s">
        <v>513</v>
      </c>
      <c r="C18" s="1457"/>
      <c r="D18" s="1453" t="str">
        <f>IF(ISBLANK('5. EmisRedStrategy Tracking'!D16),"",'5. EmisRedStrategy Tracking'!D16)</f>
        <v/>
      </c>
      <c r="E18" s="1454"/>
      <c r="F18" s="1078" t="str">
        <f>IF(ISBLANK('5. EmisRedStrategy Tracking'!F16),"",'5. EmisRedStrategy Tracking'!F16)</f>
        <v/>
      </c>
      <c r="G18" s="1078" t="str">
        <f>IF(ISBLANK('5. EmisRedStrategy Tracking'!G16),"",'5. EmisRedStrategy Tracking'!G16)</f>
        <v/>
      </c>
      <c r="H18" s="1078" t="str">
        <f>IF(ISBLANK('5. EmisRedStrategy Tracking'!H16),"",'5. EmisRedStrategy Tracking'!H16)</f>
        <v/>
      </c>
      <c r="I18" s="1078" t="str">
        <f>IF(ISBLANK('5. EmisRedStrategy Tracking'!I16),"",'5. EmisRedStrategy Tracking'!I16)</f>
        <v/>
      </c>
      <c r="J18" s="1078" t="str">
        <f>IF(ISBLANK('5. EmisRedStrategy Tracking'!J16),"",'5. EmisRedStrategy Tracking'!J16)</f>
        <v/>
      </c>
      <c r="K18" s="1078" t="str">
        <f>IF(ISBLANK('5. EmisRedStrategy Tracking'!K16),"",'5. EmisRedStrategy Tracking'!K16)</f>
        <v/>
      </c>
      <c r="L18" s="1078" t="str">
        <f>IF(ISBLANK('5. EmisRedStrategy Tracking'!L16),"",'5. EmisRedStrategy Tracking'!L16)</f>
        <v/>
      </c>
      <c r="M18" s="1078" t="str">
        <f>IF(ISBLANK('5. EmisRedStrategy Tracking'!M16),"",'5. EmisRedStrategy Tracking'!M16)</f>
        <v/>
      </c>
      <c r="N18" s="1078" t="str">
        <f>IF(ISBLANK('5. EmisRedStrategy Tracking'!N16),"",'5. EmisRedStrategy Tracking'!N16)</f>
        <v/>
      </c>
      <c r="O18" s="1078" t="str">
        <f>IF(ISBLANK('5. EmisRedStrategy Tracking'!O16),"",'5. EmisRedStrategy Tracking'!O16)</f>
        <v/>
      </c>
      <c r="P18" s="1451" t="str">
        <f>IF(ISBLANK('5. EmisRedStrategy Tracking'!P16),"",'5. EmisRedStrategy Tracking'!P16)</f>
        <v/>
      </c>
      <c r="Q18" s="1452"/>
      <c r="R18" s="279"/>
      <c r="S18" s="279"/>
      <c r="T18" s="279"/>
      <c r="U18" s="279"/>
      <c r="V18" s="279"/>
      <c r="W18" s="279"/>
      <c r="X18" s="279"/>
      <c r="Y18" s="280"/>
    </row>
    <row r="19" spans="2:25" ht="27" customHeight="1" x14ac:dyDescent="0.25">
      <c r="B19" s="1225" t="s">
        <v>514</v>
      </c>
      <c r="C19" s="1226"/>
      <c r="D19" s="1447" t="str">
        <f>IF(ISBLANK('5. EmisRedStrategy Tracking'!D40),"",'5. EmisRedStrategy Tracking'!D40)</f>
        <v/>
      </c>
      <c r="E19" s="1448"/>
      <c r="F19" s="1079" t="str">
        <f>IF(ISBLANK('5. EmisRedStrategy Tracking'!F40),"",'5. EmisRedStrategy Tracking'!F40)</f>
        <v/>
      </c>
      <c r="G19" s="1079" t="str">
        <f>IF(ISBLANK('5. EmisRedStrategy Tracking'!G40),"",'5. EmisRedStrategy Tracking'!G40)</f>
        <v/>
      </c>
      <c r="H19" s="1079" t="str">
        <f>IF(ISBLANK('5. EmisRedStrategy Tracking'!H40),"",'5. EmisRedStrategy Tracking'!H40)</f>
        <v/>
      </c>
      <c r="I19" s="1079" t="str">
        <f>IF(ISBLANK('5. EmisRedStrategy Tracking'!I40),"",'5. EmisRedStrategy Tracking'!I40)</f>
        <v/>
      </c>
      <c r="J19" s="1079" t="str">
        <f>IF(ISBLANK('5. EmisRedStrategy Tracking'!J40),"",'5. EmisRedStrategy Tracking'!J40)</f>
        <v/>
      </c>
      <c r="K19" s="1079" t="str">
        <f>IF(ISBLANK('5. EmisRedStrategy Tracking'!K40),"",'5. EmisRedStrategy Tracking'!K40)</f>
        <v/>
      </c>
      <c r="L19" s="1079" t="str">
        <f>IF(ISBLANK('5. EmisRedStrategy Tracking'!L40),"",'5. EmisRedStrategy Tracking'!L40)</f>
        <v/>
      </c>
      <c r="M19" s="1079" t="str">
        <f>IF(ISBLANK('5. EmisRedStrategy Tracking'!M40),"",'5. EmisRedStrategy Tracking'!M40)</f>
        <v/>
      </c>
      <c r="N19" s="1079" t="str">
        <f>IF(ISBLANK('5. EmisRedStrategy Tracking'!N40),"",'5. EmisRedStrategy Tracking'!N40)</f>
        <v/>
      </c>
      <c r="O19" s="1079" t="str">
        <f>IF(ISBLANK('5. EmisRedStrategy Tracking'!O40),"",'5. EmisRedStrategy Tracking'!O40)</f>
        <v/>
      </c>
      <c r="P19" s="1449" t="str">
        <f>IF(ISBLANK('5. EmisRedStrategy Tracking'!P40),"",'5. EmisRedStrategy Tracking'!P40)</f>
        <v/>
      </c>
      <c r="Q19" s="1450"/>
      <c r="R19" s="279"/>
      <c r="S19" s="279"/>
      <c r="T19" s="279"/>
      <c r="U19" s="279"/>
      <c r="V19" s="279"/>
      <c r="W19" s="279"/>
      <c r="X19" s="279"/>
      <c r="Y19" s="280"/>
    </row>
    <row r="20" spans="2:25" ht="27" customHeight="1" x14ac:dyDescent="0.25">
      <c r="B20" s="1225" t="s">
        <v>515</v>
      </c>
      <c r="C20" s="1226"/>
      <c r="D20" s="1447" t="str">
        <f>IF(ISBLANK('5. EmisRedStrategy Tracking'!D64),"",'5. EmisRedStrategy Tracking'!D64)</f>
        <v/>
      </c>
      <c r="E20" s="1448"/>
      <c r="F20" s="1079" t="str">
        <f>IF(ISBLANK('5. EmisRedStrategy Tracking'!F64),"",'5. EmisRedStrategy Tracking'!F64)</f>
        <v/>
      </c>
      <c r="G20" s="1079" t="str">
        <f>IF(ISBLANK('5. EmisRedStrategy Tracking'!G64),"",'5. EmisRedStrategy Tracking'!G64)</f>
        <v/>
      </c>
      <c r="H20" s="1079" t="str">
        <f>IF(ISBLANK('5. EmisRedStrategy Tracking'!H64),"",'5. EmisRedStrategy Tracking'!H64)</f>
        <v/>
      </c>
      <c r="I20" s="1079" t="str">
        <f>IF(ISBLANK('5. EmisRedStrategy Tracking'!I64),"",'5. EmisRedStrategy Tracking'!I64)</f>
        <v/>
      </c>
      <c r="J20" s="1079" t="str">
        <f>IF(ISBLANK('5. EmisRedStrategy Tracking'!J64),"",'5. EmisRedStrategy Tracking'!J64)</f>
        <v/>
      </c>
      <c r="K20" s="1079" t="str">
        <f>IF(ISBLANK('5. EmisRedStrategy Tracking'!K64),"",'5. EmisRedStrategy Tracking'!K64)</f>
        <v/>
      </c>
      <c r="L20" s="1079" t="str">
        <f>IF(ISBLANK('5. EmisRedStrategy Tracking'!L64),"",'5. EmisRedStrategy Tracking'!L64)</f>
        <v/>
      </c>
      <c r="M20" s="1079" t="str">
        <f>IF(ISBLANK('5. EmisRedStrategy Tracking'!M64),"",'5. EmisRedStrategy Tracking'!M64)</f>
        <v/>
      </c>
      <c r="N20" s="1079" t="str">
        <f>IF(ISBLANK('5. EmisRedStrategy Tracking'!N64),"",'5. EmisRedStrategy Tracking'!N64)</f>
        <v/>
      </c>
      <c r="O20" s="1079" t="str">
        <f>IF(ISBLANK('5. EmisRedStrategy Tracking'!O64),"",'5. EmisRedStrategy Tracking'!O64)</f>
        <v/>
      </c>
      <c r="P20" s="1449" t="str">
        <f>IF(ISBLANK('5. EmisRedStrategy Tracking'!P64),"",'5. EmisRedStrategy Tracking'!P64)</f>
        <v/>
      </c>
      <c r="Q20" s="1450"/>
      <c r="R20" s="279"/>
      <c r="S20" s="279"/>
      <c r="T20" s="279"/>
      <c r="U20" s="279"/>
      <c r="V20" s="279"/>
      <c r="W20" s="279"/>
      <c r="X20" s="279"/>
      <c r="Y20" s="280"/>
    </row>
    <row r="21" spans="2:25" ht="27" customHeight="1" x14ac:dyDescent="0.25">
      <c r="B21" s="1445" t="s">
        <v>516</v>
      </c>
      <c r="C21" s="1446"/>
      <c r="D21" s="1437" t="str">
        <f>IF(ISBLANK('5. EmisRedStrategy Tracking'!D88),"",'5. EmisRedStrategy Tracking'!D88)</f>
        <v/>
      </c>
      <c r="E21" s="1438"/>
      <c r="F21" s="1080" t="str">
        <f>IF(ISBLANK('5. EmisRedStrategy Tracking'!F88),"",'5. EmisRedStrategy Tracking'!F88)</f>
        <v/>
      </c>
      <c r="G21" s="1080" t="str">
        <f>IF(ISBLANK('5. EmisRedStrategy Tracking'!G88),"",'5. EmisRedStrategy Tracking'!G88)</f>
        <v/>
      </c>
      <c r="H21" s="1080" t="str">
        <f>IF(ISBLANK('5. EmisRedStrategy Tracking'!H88),"",'5. EmisRedStrategy Tracking'!H88)</f>
        <v/>
      </c>
      <c r="I21" s="1080" t="str">
        <f>IF(ISBLANK('5. EmisRedStrategy Tracking'!I88),"",'5. EmisRedStrategy Tracking'!I88)</f>
        <v/>
      </c>
      <c r="J21" s="1080" t="str">
        <f>IF(ISBLANK('5. EmisRedStrategy Tracking'!J88),"",'5. EmisRedStrategy Tracking'!J88)</f>
        <v/>
      </c>
      <c r="K21" s="1080" t="str">
        <f>IF(ISBLANK('5. EmisRedStrategy Tracking'!K88),"",'5. EmisRedStrategy Tracking'!K88)</f>
        <v/>
      </c>
      <c r="L21" s="1080" t="str">
        <f>IF(ISBLANK('5. EmisRedStrategy Tracking'!L88),"",'5. EmisRedStrategy Tracking'!L88)</f>
        <v/>
      </c>
      <c r="M21" s="1080" t="str">
        <f>IF(ISBLANK('5. EmisRedStrategy Tracking'!M88),"",'5. EmisRedStrategy Tracking'!M88)</f>
        <v/>
      </c>
      <c r="N21" s="1080" t="str">
        <f>IF(ISBLANK('5. EmisRedStrategy Tracking'!N88),"",'5. EmisRedStrategy Tracking'!N88)</f>
        <v/>
      </c>
      <c r="O21" s="1080" t="str">
        <f>IF(ISBLANK('5. EmisRedStrategy Tracking'!O88),"",'5. EmisRedStrategy Tracking'!O88)</f>
        <v/>
      </c>
      <c r="P21" s="1435" t="str">
        <f>IF(ISBLANK('5. EmisRedStrategy Tracking'!P88),"",'5. EmisRedStrategy Tracking'!P88)</f>
        <v/>
      </c>
      <c r="Q21" s="1439"/>
      <c r="R21" s="279"/>
      <c r="S21" s="279"/>
      <c r="T21" s="279"/>
      <c r="U21" s="279"/>
      <c r="V21" s="279"/>
      <c r="W21" s="279"/>
      <c r="X21" s="279"/>
      <c r="Y21" s="280"/>
    </row>
    <row r="22" spans="2:25" x14ac:dyDescent="0.2">
      <c r="C22" s="372"/>
      <c r="D22" s="530"/>
      <c r="E22" s="530"/>
      <c r="F22" s="530"/>
      <c r="G22" s="530"/>
      <c r="H22" s="530"/>
      <c r="I22" s="530"/>
      <c r="J22" s="530"/>
      <c r="K22" s="530"/>
      <c r="L22" s="530"/>
      <c r="M22" s="531"/>
      <c r="N22" s="383"/>
      <c r="O22" s="383"/>
      <c r="P22" s="383"/>
      <c r="Q22" s="384"/>
      <c r="R22" s="279"/>
      <c r="S22" s="279"/>
      <c r="T22" s="279"/>
      <c r="U22" s="279"/>
      <c r="V22" s="279"/>
      <c r="W22" s="279"/>
      <c r="X22" s="279"/>
      <c r="Y22" s="280"/>
    </row>
    <row r="23" spans="2:25" s="121" customFormat="1" ht="20.45" customHeight="1" x14ac:dyDescent="0.2">
      <c r="B23" s="281"/>
      <c r="D23" s="171" t="s">
        <v>105</v>
      </c>
      <c r="E23" s="274"/>
      <c r="F23" s="274"/>
      <c r="G23" s="274"/>
      <c r="H23" s="274"/>
      <c r="I23" s="274"/>
      <c r="J23" s="274"/>
      <c r="K23" s="274"/>
      <c r="L23" s="274"/>
      <c r="M23" s="274"/>
      <c r="N23" s="331"/>
      <c r="O23" s="331"/>
      <c r="P23" s="275"/>
      <c r="Q23" s="276"/>
      <c r="R23" s="369"/>
      <c r="S23" s="369"/>
      <c r="T23" s="369"/>
      <c r="U23" s="369"/>
      <c r="V23" s="369"/>
      <c r="W23" s="369"/>
      <c r="X23" s="369"/>
      <c r="Y23" s="369"/>
    </row>
    <row r="24" spans="2:25" ht="45.6" customHeight="1" x14ac:dyDescent="0.25">
      <c r="C24" s="209"/>
      <c r="D24" s="1405" t="s">
        <v>181</v>
      </c>
      <c r="E24" s="1301"/>
      <c r="F24" s="1076" t="s">
        <v>182</v>
      </c>
      <c r="G24" s="1076" t="s">
        <v>183</v>
      </c>
      <c r="H24" s="1076" t="s">
        <v>184</v>
      </c>
      <c r="I24" s="1076" t="s">
        <v>439</v>
      </c>
      <c r="J24" s="1076" t="s">
        <v>185</v>
      </c>
      <c r="K24" s="1076" t="s">
        <v>186</v>
      </c>
      <c r="L24" s="1076" t="s">
        <v>187</v>
      </c>
      <c r="M24" s="1076" t="s">
        <v>188</v>
      </c>
      <c r="N24" s="1076" t="s">
        <v>214</v>
      </c>
      <c r="O24" s="1076" t="s">
        <v>215</v>
      </c>
      <c r="P24" s="1406" t="s">
        <v>213</v>
      </c>
      <c r="Q24" s="1307"/>
      <c r="R24" s="226"/>
      <c r="S24" s="226"/>
      <c r="T24" s="226"/>
      <c r="U24" s="226"/>
      <c r="V24" s="226"/>
      <c r="W24" s="226"/>
      <c r="X24" s="226"/>
      <c r="Y24" s="226"/>
    </row>
    <row r="25" spans="2:25" ht="27" customHeight="1" x14ac:dyDescent="0.25">
      <c r="B25" s="1223" t="s">
        <v>513</v>
      </c>
      <c r="C25" s="1457"/>
      <c r="D25" s="1430" t="str">
        <f>IF(ISBLANK('5. EmisRedStrategy Tracking'!D20),"", '5. EmisRedStrategy Tracking'!D20)</f>
        <v/>
      </c>
      <c r="E25" s="1431"/>
      <c r="F25" s="1082" t="str">
        <f>IF(ISBLANK('5. EmisRedStrategy Tracking'!F20),"",'5. EmisRedStrategy Tracking'!F20)</f>
        <v/>
      </c>
      <c r="G25" s="1082" t="str">
        <f>IF(ISBLANK('5. EmisRedStrategy Tracking'!G20),"",'5. EmisRedStrategy Tracking'!G20)</f>
        <v/>
      </c>
      <c r="H25" s="1082" t="str">
        <f>IF(ISBLANK('5. EmisRedStrategy Tracking'!H20),"",'5. EmisRedStrategy Tracking'!H20)</f>
        <v/>
      </c>
      <c r="I25" s="1082" t="str">
        <f>IF(ISBLANK('5. EmisRedStrategy Tracking'!I20),"",'5. EmisRedStrategy Tracking'!I20)</f>
        <v/>
      </c>
      <c r="J25" s="1082" t="str">
        <f>IF(ISBLANK('5. EmisRedStrategy Tracking'!J20),"",'5. EmisRedStrategy Tracking'!J20)</f>
        <v/>
      </c>
      <c r="K25" s="1082" t="str">
        <f>IF(ISBLANK('5. EmisRedStrategy Tracking'!K20),"",'5. EmisRedStrategy Tracking'!K20)</f>
        <v/>
      </c>
      <c r="L25" s="1082" t="str">
        <f>IF(ISBLANK('5. EmisRedStrategy Tracking'!L20),"",'5. EmisRedStrategy Tracking'!L20)</f>
        <v/>
      </c>
      <c r="M25" s="1082" t="str">
        <f>IF(ISBLANK('5. EmisRedStrategy Tracking'!M20),"",'5. EmisRedStrategy Tracking'!M20)</f>
        <v/>
      </c>
      <c r="N25" s="1082" t="str">
        <f>IF(ISBLANK('5. EmisRedStrategy Tracking'!N20),"",'5. EmisRedStrategy Tracking'!N20)</f>
        <v/>
      </c>
      <c r="O25" s="1082" t="str">
        <f>IF(ISBLANK('5. EmisRedStrategy Tracking'!O20),"",'5. EmisRedStrategy Tracking'!O20)</f>
        <v/>
      </c>
      <c r="P25" s="1441" t="str">
        <f>IF(ISBLANK('5. EmisRedStrategy Tracking'!P20),"",'5. EmisRedStrategy Tracking'!P20)</f>
        <v/>
      </c>
      <c r="Q25" s="1442"/>
      <c r="R25" s="279"/>
      <c r="S25" s="279"/>
      <c r="T25" s="279"/>
      <c r="U25" s="279"/>
      <c r="V25" s="279"/>
      <c r="W25" s="279"/>
      <c r="X25" s="279"/>
      <c r="Y25" s="280"/>
    </row>
    <row r="26" spans="2:25" ht="27" customHeight="1" x14ac:dyDescent="0.25">
      <c r="B26" s="1225" t="s">
        <v>514</v>
      </c>
      <c r="C26" s="1226"/>
      <c r="D26" s="1443" t="str">
        <f>IF(ISBLANK('5. EmisRedStrategy Tracking'!D44),"", '5. EmisRedStrategy Tracking'!D44)</f>
        <v/>
      </c>
      <c r="E26" s="1444"/>
      <c r="F26" s="1077" t="str">
        <f>IF(ISBLANK('5. EmisRedStrategy Tracking'!F44),"",'5. EmisRedStrategy Tracking'!F44)</f>
        <v/>
      </c>
      <c r="G26" s="1077" t="str">
        <f>IF(ISBLANK('5. EmisRedStrategy Tracking'!G44),"",'5. EmisRedStrategy Tracking'!G44)</f>
        <v/>
      </c>
      <c r="H26" s="1077" t="str">
        <f>IF(ISBLANK('5. EmisRedStrategy Tracking'!H44),"",'5. EmisRedStrategy Tracking'!H44)</f>
        <v/>
      </c>
      <c r="I26" s="1077" t="str">
        <f>IF(ISBLANK('5. EmisRedStrategy Tracking'!I44),"",'5. EmisRedStrategy Tracking'!I44)</f>
        <v/>
      </c>
      <c r="J26" s="1077" t="str">
        <f>IF(ISBLANK('5. EmisRedStrategy Tracking'!J44),"",'5. EmisRedStrategy Tracking'!J44)</f>
        <v/>
      </c>
      <c r="K26" s="1077" t="str">
        <f>IF(ISBLANK('5. EmisRedStrategy Tracking'!K44),"",'5. EmisRedStrategy Tracking'!K44)</f>
        <v/>
      </c>
      <c r="L26" s="1077" t="str">
        <f>IF(ISBLANK('5. EmisRedStrategy Tracking'!L44),"",'5. EmisRedStrategy Tracking'!L44)</f>
        <v/>
      </c>
      <c r="M26" s="1077" t="str">
        <f>IF(ISBLANK('5. EmisRedStrategy Tracking'!M44),"",'5. EmisRedStrategy Tracking'!M44)</f>
        <v/>
      </c>
      <c r="N26" s="1077" t="str">
        <f>IF(ISBLANK('5. EmisRedStrategy Tracking'!N44),"",'5. EmisRedStrategy Tracking'!N44)</f>
        <v/>
      </c>
      <c r="O26" s="1077" t="str">
        <f>IF(ISBLANK('5. EmisRedStrategy Tracking'!O44),"",'5. EmisRedStrategy Tracking'!O44)</f>
        <v/>
      </c>
      <c r="P26" s="1428" t="str">
        <f>IF(ISBLANK('5. EmisRedStrategy Tracking'!P44),"",'5. EmisRedStrategy Tracking'!P44)</f>
        <v/>
      </c>
      <c r="Q26" s="1429"/>
      <c r="R26" s="279"/>
      <c r="S26" s="279"/>
      <c r="T26" s="279"/>
      <c r="U26" s="279"/>
      <c r="V26" s="279"/>
      <c r="W26" s="279"/>
      <c r="X26" s="279"/>
      <c r="Y26" s="280"/>
    </row>
    <row r="27" spans="2:25" ht="27" customHeight="1" x14ac:dyDescent="0.25">
      <c r="B27" s="1225" t="s">
        <v>515</v>
      </c>
      <c r="C27" s="1226"/>
      <c r="D27" s="1443" t="str">
        <f>IF(ISBLANK('5. EmisRedStrategy Tracking'!D68),"", '5. EmisRedStrategy Tracking'!D68)</f>
        <v/>
      </c>
      <c r="E27" s="1444"/>
      <c r="F27" s="1077" t="str">
        <f>IF(ISBLANK('5. EmisRedStrategy Tracking'!F68),"",'5. EmisRedStrategy Tracking'!F68)</f>
        <v/>
      </c>
      <c r="G27" s="1077" t="str">
        <f>IF(ISBLANK('5. EmisRedStrategy Tracking'!G68),"",'5. EmisRedStrategy Tracking'!G68)</f>
        <v/>
      </c>
      <c r="H27" s="1077" t="str">
        <f>IF(ISBLANK('5. EmisRedStrategy Tracking'!H68),"",'5. EmisRedStrategy Tracking'!H68)</f>
        <v/>
      </c>
      <c r="I27" s="1077" t="str">
        <f>IF(ISBLANK('5. EmisRedStrategy Tracking'!I68),"",'5. EmisRedStrategy Tracking'!I68)</f>
        <v/>
      </c>
      <c r="J27" s="1077" t="str">
        <f>IF(ISBLANK('5. EmisRedStrategy Tracking'!J68),"",'5. EmisRedStrategy Tracking'!J68)</f>
        <v/>
      </c>
      <c r="K27" s="1077" t="str">
        <f>IF(ISBLANK('5. EmisRedStrategy Tracking'!K68),"",'5. EmisRedStrategy Tracking'!K68)</f>
        <v/>
      </c>
      <c r="L27" s="1077" t="str">
        <f>IF(ISBLANK('5. EmisRedStrategy Tracking'!L68),"",'5. EmisRedStrategy Tracking'!L68)</f>
        <v/>
      </c>
      <c r="M27" s="1077" t="str">
        <f>IF(ISBLANK('5. EmisRedStrategy Tracking'!M68),"",'5. EmisRedStrategy Tracking'!M68)</f>
        <v/>
      </c>
      <c r="N27" s="1077" t="str">
        <f>IF(ISBLANK('5. EmisRedStrategy Tracking'!N68),"",'5. EmisRedStrategy Tracking'!N68)</f>
        <v/>
      </c>
      <c r="O27" s="1077" t="str">
        <f>IF(ISBLANK('5. EmisRedStrategy Tracking'!O68),"",'5. EmisRedStrategy Tracking'!O68)</f>
        <v/>
      </c>
      <c r="P27" s="1428" t="str">
        <f>IF(ISBLANK('5. EmisRedStrategy Tracking'!P68),"",'5. EmisRedStrategy Tracking'!P68)</f>
        <v/>
      </c>
      <c r="Q27" s="1429"/>
      <c r="R27" s="279"/>
      <c r="S27" s="279"/>
      <c r="T27" s="279"/>
      <c r="U27" s="279"/>
      <c r="V27" s="279"/>
      <c r="W27" s="279"/>
      <c r="X27" s="279"/>
      <c r="Y27" s="280"/>
    </row>
    <row r="28" spans="2:25" ht="27" customHeight="1" x14ac:dyDescent="0.25">
      <c r="B28" s="1445" t="s">
        <v>516</v>
      </c>
      <c r="C28" s="1446"/>
      <c r="D28" s="1433" t="str">
        <f>IF(ISBLANK('5. EmisRedStrategy Tracking'!D92),"", '5. EmisRedStrategy Tracking'!D92)</f>
        <v/>
      </c>
      <c r="E28" s="1434"/>
      <c r="F28" s="1080" t="str">
        <f>IF(ISBLANK('5. EmisRedStrategy Tracking'!F92),"",'5. EmisRedStrategy Tracking'!F92)</f>
        <v/>
      </c>
      <c r="G28" s="1080" t="str">
        <f>IF(ISBLANK('5. EmisRedStrategy Tracking'!G92),"",'5. EmisRedStrategy Tracking'!G92)</f>
        <v/>
      </c>
      <c r="H28" s="1080" t="str">
        <f>IF(ISBLANK('5. EmisRedStrategy Tracking'!H92),"",'5. EmisRedStrategy Tracking'!H92)</f>
        <v/>
      </c>
      <c r="I28" s="1080" t="str">
        <f>IF(ISBLANK('5. EmisRedStrategy Tracking'!I92),"",'5. EmisRedStrategy Tracking'!I92)</f>
        <v/>
      </c>
      <c r="J28" s="1080" t="str">
        <f>IF(ISBLANK('5. EmisRedStrategy Tracking'!J92),"",'5. EmisRedStrategy Tracking'!J92)</f>
        <v/>
      </c>
      <c r="K28" s="1080" t="str">
        <f>IF(ISBLANK('5. EmisRedStrategy Tracking'!K92),"",'5. EmisRedStrategy Tracking'!K92)</f>
        <v/>
      </c>
      <c r="L28" s="1080" t="str">
        <f>IF(ISBLANK('5. EmisRedStrategy Tracking'!L92),"",'5. EmisRedStrategy Tracking'!L92)</f>
        <v/>
      </c>
      <c r="M28" s="1080" t="str">
        <f>IF(ISBLANK('5. EmisRedStrategy Tracking'!M92),"",'5. EmisRedStrategy Tracking'!M92)</f>
        <v/>
      </c>
      <c r="N28" s="1080" t="str">
        <f>IF(ISBLANK('5. EmisRedStrategy Tracking'!N92),"",'5. EmisRedStrategy Tracking'!N92)</f>
        <v/>
      </c>
      <c r="O28" s="1080" t="str">
        <f>IF(ISBLANK('5. EmisRedStrategy Tracking'!O92),"",'5. EmisRedStrategy Tracking'!O92)</f>
        <v/>
      </c>
      <c r="P28" s="1435" t="str">
        <f>IF(ISBLANK('5. EmisRedStrategy Tracking'!P92),"",'5. EmisRedStrategy Tracking'!P92)</f>
        <v/>
      </c>
      <c r="Q28" s="1436"/>
      <c r="R28" s="279"/>
      <c r="S28" s="279"/>
      <c r="T28" s="279"/>
      <c r="U28" s="279"/>
      <c r="V28" s="279"/>
      <c r="W28" s="279"/>
      <c r="X28" s="279"/>
      <c r="Y28" s="280"/>
    </row>
    <row r="29" spans="2:25" x14ac:dyDescent="0.2">
      <c r="N29" s="226"/>
    </row>
    <row r="30" spans="2:25" s="121" customFormat="1" x14ac:dyDescent="0.2">
      <c r="C30" s="244"/>
      <c r="D30" s="279"/>
      <c r="E30" s="279"/>
      <c r="F30" s="279"/>
      <c r="G30" s="279"/>
      <c r="H30" s="279"/>
      <c r="I30" s="279"/>
      <c r="J30" s="279"/>
      <c r="K30" s="279"/>
      <c r="L30" s="279"/>
      <c r="M30" s="280"/>
      <c r="N30" s="278"/>
      <c r="O30" s="278"/>
      <c r="P30" s="279"/>
      <c r="Q30" s="279"/>
      <c r="R30" s="279"/>
      <c r="S30" s="279"/>
      <c r="T30" s="279"/>
      <c r="U30" s="279"/>
      <c r="V30" s="279"/>
      <c r="W30" s="279"/>
      <c r="X30" s="279"/>
      <c r="Y30" s="280"/>
    </row>
    <row r="31" spans="2:25" s="121" customFormat="1" x14ac:dyDescent="0.2">
      <c r="C31" s="244"/>
      <c r="D31" s="278"/>
      <c r="E31" s="278"/>
      <c r="F31" s="279"/>
      <c r="G31" s="279"/>
      <c r="H31" s="279"/>
      <c r="I31" s="279"/>
      <c r="J31" s="279"/>
      <c r="K31" s="279"/>
      <c r="L31" s="279"/>
      <c r="M31" s="279"/>
      <c r="N31" s="279"/>
      <c r="O31" s="280"/>
      <c r="P31" s="279"/>
      <c r="Q31" s="279"/>
      <c r="R31" s="279"/>
      <c r="S31" s="279"/>
      <c r="T31" s="279"/>
      <c r="U31" s="279"/>
      <c r="V31" s="279"/>
      <c r="W31" s="279"/>
      <c r="X31" s="279"/>
      <c r="Y31" s="280"/>
    </row>
    <row r="32" spans="2:25" s="246" customFormat="1" ht="22.15" customHeight="1" x14ac:dyDescent="0.25">
      <c r="B32" s="219" t="s">
        <v>199</v>
      </c>
      <c r="C32" s="242"/>
      <c r="D32" s="242"/>
      <c r="E32" s="242"/>
      <c r="F32" s="242"/>
      <c r="G32" s="242"/>
      <c r="H32" s="346"/>
      <c r="I32" s="346"/>
      <c r="J32" s="346"/>
      <c r="K32" s="346"/>
      <c r="L32" s="346"/>
      <c r="M32" s="346"/>
      <c r="N32" s="346"/>
      <c r="O32" s="346"/>
      <c r="P32" s="346"/>
      <c r="Q32" s="346"/>
    </row>
    <row r="33" spans="2:17" s="246" customFormat="1" ht="32.450000000000003" customHeight="1" x14ac:dyDescent="0.2">
      <c r="C33" s="224"/>
      <c r="D33" s="1389" t="s">
        <v>535</v>
      </c>
      <c r="E33" s="1390"/>
      <c r="F33" s="1390"/>
      <c r="G33" s="1390"/>
      <c r="H33" s="1390"/>
      <c r="I33" s="1390"/>
      <c r="J33" s="1390"/>
      <c r="K33" s="1390"/>
      <c r="L33" s="1391" t="s">
        <v>536</v>
      </c>
      <c r="M33" s="1391"/>
      <c r="N33" s="1391"/>
      <c r="O33" s="1391"/>
      <c r="P33" s="1391"/>
      <c r="Q33" s="1391"/>
    </row>
    <row r="34" spans="2:17" s="246" customFormat="1" ht="27" customHeight="1" x14ac:dyDescent="0.2">
      <c r="B34" s="1223" t="s">
        <v>513</v>
      </c>
      <c r="C34" s="1457"/>
      <c r="D34" s="1440" t="str">
        <f>IF(ISBLANK('5. EmisRedStrategy Tracking'!D27),"",'5. EmisRedStrategy Tracking'!D27)</f>
        <v/>
      </c>
      <c r="E34" s="1440"/>
      <c r="F34" s="1440"/>
      <c r="G34" s="1440"/>
      <c r="H34" s="1440"/>
      <c r="I34" s="1440"/>
      <c r="J34" s="1440"/>
      <c r="K34" s="1440"/>
      <c r="L34" s="1440" t="str">
        <f>IF(ISBLANK('5. EmisRedStrategy Tracking'!L27), "", '5. EmisRedStrategy Tracking'!L27)</f>
        <v/>
      </c>
      <c r="M34" s="1440"/>
      <c r="N34" s="1440"/>
      <c r="O34" s="1440"/>
      <c r="P34" s="1440"/>
      <c r="Q34" s="1440"/>
    </row>
    <row r="35" spans="2:17" s="246" customFormat="1" ht="27" customHeight="1" x14ac:dyDescent="0.2">
      <c r="B35" s="1225" t="s">
        <v>514</v>
      </c>
      <c r="C35" s="1226"/>
      <c r="D35" s="1432" t="str">
        <f>IF(ISBLANK('5. EmisRedStrategy Tracking'!D51),"",'5. EmisRedStrategy Tracking'!D51)</f>
        <v/>
      </c>
      <c r="E35" s="1432"/>
      <c r="F35" s="1432"/>
      <c r="G35" s="1432"/>
      <c r="H35" s="1432"/>
      <c r="I35" s="1432"/>
      <c r="J35" s="1432"/>
      <c r="K35" s="1432"/>
      <c r="L35" s="1432" t="str">
        <f>IF(ISBLANK('5. EmisRedStrategy Tracking'!L51), "", '5. EmisRedStrategy Tracking'!L51)</f>
        <v/>
      </c>
      <c r="M35" s="1432"/>
      <c r="N35" s="1432"/>
      <c r="O35" s="1432"/>
      <c r="P35" s="1432"/>
      <c r="Q35" s="1432"/>
    </row>
    <row r="36" spans="2:17" s="246" customFormat="1" ht="27" customHeight="1" x14ac:dyDescent="0.2">
      <c r="B36" s="1225" t="s">
        <v>515</v>
      </c>
      <c r="C36" s="1226"/>
      <c r="D36" s="1432" t="str">
        <f>IF(ISBLANK('5. EmisRedStrategy Tracking'!D75), "", '5. EmisRedStrategy Tracking'!D75)</f>
        <v/>
      </c>
      <c r="E36" s="1432"/>
      <c r="F36" s="1432"/>
      <c r="G36" s="1432"/>
      <c r="H36" s="1432"/>
      <c r="I36" s="1432"/>
      <c r="J36" s="1432"/>
      <c r="K36" s="1432"/>
      <c r="L36" s="1432" t="str">
        <f>IF(ISBLANK('5. EmisRedStrategy Tracking'!L75), "", '5. EmisRedStrategy Tracking'!L75)</f>
        <v/>
      </c>
      <c r="M36" s="1432"/>
      <c r="N36" s="1432"/>
      <c r="O36" s="1432"/>
      <c r="P36" s="1432"/>
      <c r="Q36" s="1432"/>
    </row>
    <row r="37" spans="2:17" s="246" customFormat="1" ht="27" customHeight="1" x14ac:dyDescent="0.2">
      <c r="B37" s="1445" t="s">
        <v>516</v>
      </c>
      <c r="C37" s="1446"/>
      <c r="D37" s="1427" t="str">
        <f>IF(ISBLANK('5. EmisRedStrategy Tracking'!D99), "", '5. EmisRedStrategy Tracking'!D99)</f>
        <v/>
      </c>
      <c r="E37" s="1427"/>
      <c r="F37" s="1427"/>
      <c r="G37" s="1427"/>
      <c r="H37" s="1427"/>
      <c r="I37" s="1427"/>
      <c r="J37" s="1427"/>
      <c r="K37" s="1427"/>
      <c r="L37" s="1427" t="str">
        <f>IF(ISBLANK('5. EmisRedStrategy Tracking'!L99), "", '5. EmisRedStrategy Tracking'!L99)</f>
        <v/>
      </c>
      <c r="M37" s="1427"/>
      <c r="N37" s="1427"/>
      <c r="O37" s="1427"/>
      <c r="P37" s="1427"/>
      <c r="Q37" s="1427"/>
    </row>
    <row r="38" spans="2:17" s="246" customFormat="1" x14ac:dyDescent="0.2">
      <c r="C38" s="224"/>
    </row>
  </sheetData>
  <sheetProtection algorithmName="SHA-512" hashValue="lLhJBso7CTaACHMtFcbUXMVh/UYWVRWwtw1zhvk9wR9VglZ4eEPBKyGDpRUAE/lppEgoqp2xYn2BZYFEjxoBCA==" saltValue="Zt/Ng3OldprPM7blT8m8Iw==" spinCount="100000" sheet="1" objects="1" scenarios="1"/>
  <mergeCells count="55">
    <mergeCell ref="M2:P2"/>
    <mergeCell ref="B37:C37"/>
    <mergeCell ref="B25:C25"/>
    <mergeCell ref="B26:C26"/>
    <mergeCell ref="B34:C34"/>
    <mergeCell ref="B35:C35"/>
    <mergeCell ref="B27:C27"/>
    <mergeCell ref="B28:C28"/>
    <mergeCell ref="B36:C36"/>
    <mergeCell ref="B20:C20"/>
    <mergeCell ref="B18:C18"/>
    <mergeCell ref="B19:C19"/>
    <mergeCell ref="B21:C21"/>
    <mergeCell ref="B10:C10"/>
    <mergeCell ref="B11:C11"/>
    <mergeCell ref="B12:C12"/>
    <mergeCell ref="B13:C13"/>
    <mergeCell ref="D17:E17"/>
    <mergeCell ref="D19:E19"/>
    <mergeCell ref="P17:Q17"/>
    <mergeCell ref="D20:E20"/>
    <mergeCell ref="P19:Q19"/>
    <mergeCell ref="P18:Q18"/>
    <mergeCell ref="D18:E18"/>
    <mergeCell ref="P20:Q20"/>
    <mergeCell ref="D21:E21"/>
    <mergeCell ref="P21:Q21"/>
    <mergeCell ref="L33:Q33"/>
    <mergeCell ref="D34:K34"/>
    <mergeCell ref="L34:Q34"/>
    <mergeCell ref="D24:E24"/>
    <mergeCell ref="P24:Q24"/>
    <mergeCell ref="P25:Q25"/>
    <mergeCell ref="P27:Q27"/>
    <mergeCell ref="D33:K33"/>
    <mergeCell ref="D26:E26"/>
    <mergeCell ref="D27:E27"/>
    <mergeCell ref="D37:K37"/>
    <mergeCell ref="L37:Q37"/>
    <mergeCell ref="P26:Q26"/>
    <mergeCell ref="D25:E25"/>
    <mergeCell ref="D35:K35"/>
    <mergeCell ref="D28:E28"/>
    <mergeCell ref="P28:Q28"/>
    <mergeCell ref="D36:K36"/>
    <mergeCell ref="L36:Q36"/>
    <mergeCell ref="L35:Q35"/>
    <mergeCell ref="A5:Q5"/>
    <mergeCell ref="D8:E8"/>
    <mergeCell ref="F8:G8"/>
    <mergeCell ref="H8:I8"/>
    <mergeCell ref="J8:K8"/>
    <mergeCell ref="L8:M8"/>
    <mergeCell ref="P8:Q8"/>
    <mergeCell ref="N8:O8"/>
  </mergeCells>
  <phoneticPr fontId="0" type="noConversion"/>
  <dataValidations count="2">
    <dataValidation allowBlank="1" showInputMessage="1" showErrorMessage="1" sqref="N39:N40 R25:R28 R18:R21"/>
    <dataValidation type="list" allowBlank="1" showInputMessage="1" showErrorMessage="1" sqref="S25:X28 S18:X21">
      <formula1>TorF</formula1>
    </dataValidation>
  </dataValidations>
  <pageMargins left="0.25" right="0.25" top="0.75" bottom="0.75" header="0.5" footer="0.25"/>
  <pageSetup scale="74" orientation="portrait" r:id="rId1"/>
  <headerFooter alignWithMargins="0">
    <oddHeader>&amp;C&amp;P of &amp;N</oddHeader>
    <oddFooter>&amp;C&amp;"Arial,Regular"&amp;P of &amp;N</oddFooter>
  </headerFooter>
  <rowBreaks count="1" manualBreakCount="1">
    <brk id="29" max="16" man="1"/>
  </rowBreaks>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16</xdr:col>
                    <xdr:colOff>19050</xdr:colOff>
                    <xdr:row>0</xdr:row>
                    <xdr:rowOff>266700</xdr:rowOff>
                  </from>
                  <to>
                    <xdr:col>17</xdr:col>
                    <xdr:colOff>142875</xdr:colOff>
                    <xdr:row>1</xdr:row>
                    <xdr:rowOff>352425</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dimension ref="A1:P15"/>
  <sheetViews>
    <sheetView view="pageBreakPreview" zoomScaleNormal="100" workbookViewId="0">
      <selection activeCell="A4" sqref="A4"/>
    </sheetView>
  </sheetViews>
  <sheetFormatPr defaultColWidth="9.140625" defaultRowHeight="12.75" x14ac:dyDescent="0.2"/>
  <cols>
    <col min="1" max="1" width="20.85546875" style="174" customWidth="1"/>
    <col min="2" max="5" width="15.7109375" style="174" customWidth="1"/>
    <col min="6" max="6" width="10.7109375" style="174" customWidth="1"/>
    <col min="7" max="9" width="9.7109375" style="174" customWidth="1"/>
    <col min="10" max="10" width="8.7109375" style="174" customWidth="1"/>
    <col min="11" max="11" width="9.42578125" style="174" customWidth="1"/>
    <col min="12" max="12" width="8.85546875" style="174" customWidth="1"/>
    <col min="13" max="13" width="8.7109375" style="174" customWidth="1"/>
    <col min="14" max="14" width="9.140625" style="174" customWidth="1"/>
    <col min="15" max="16" width="8.85546875" style="174" customWidth="1"/>
    <col min="17" max="16384" width="9.140625" style="174"/>
  </cols>
  <sheetData>
    <row r="1" spans="1:16" ht="33.6" customHeight="1" x14ac:dyDescent="0.45">
      <c r="A1" s="1458" t="s">
        <v>168</v>
      </c>
      <c r="B1" s="1459"/>
      <c r="C1" s="1459"/>
      <c r="D1" s="1459"/>
      <c r="E1" s="1459"/>
      <c r="F1" s="233"/>
      <c r="G1" s="233"/>
      <c r="H1" s="1460"/>
      <c r="I1" s="1101"/>
      <c r="J1" s="1101"/>
    </row>
    <row r="2" spans="1:16" ht="38.25" customHeight="1" x14ac:dyDescent="0.45">
      <c r="A2" s="1090" t="s">
        <v>486</v>
      </c>
      <c r="B2" s="708"/>
      <c r="C2" s="1465" t="s">
        <v>612</v>
      </c>
      <c r="D2" s="1388"/>
      <c r="E2" s="230"/>
      <c r="F2" s="233"/>
      <c r="G2" s="233"/>
      <c r="H2" s="249"/>
    </row>
    <row r="3" spans="1:16" ht="5.25" customHeight="1" x14ac:dyDescent="0.2">
      <c r="A3" s="709"/>
      <c r="B3" s="710"/>
      <c r="C3" s="709"/>
      <c r="D3" s="709"/>
      <c r="E3" s="709"/>
      <c r="F3" s="235"/>
      <c r="G3" s="235"/>
      <c r="H3" s="235"/>
    </row>
    <row r="4" spans="1:16" x14ac:dyDescent="0.2">
      <c r="A4" s="211"/>
      <c r="B4" s="211"/>
      <c r="C4" s="211"/>
      <c r="D4" s="211"/>
      <c r="E4" s="211"/>
      <c r="F4" s="237"/>
      <c r="G4" s="237"/>
      <c r="H4" s="208"/>
    </row>
    <row r="5" spans="1:16" ht="71.45" customHeight="1" x14ac:dyDescent="0.25">
      <c r="A5" s="1463" t="s">
        <v>401</v>
      </c>
      <c r="B5" s="1464"/>
      <c r="C5" s="1464"/>
      <c r="D5" s="1464"/>
      <c r="E5" s="1464"/>
      <c r="F5" s="306"/>
      <c r="G5" s="306"/>
      <c r="H5" s="1"/>
      <c r="I5" s="1"/>
      <c r="J5" s="1"/>
      <c r="K5" s="1"/>
      <c r="L5" s="1"/>
    </row>
    <row r="6" spans="1:16" s="121" customFormat="1" ht="12" customHeight="1" x14ac:dyDescent="0.25">
      <c r="A6" s="711"/>
      <c r="B6" s="291"/>
      <c r="C6" s="291"/>
      <c r="D6" s="291"/>
      <c r="E6" s="291"/>
      <c r="F6" s="237"/>
      <c r="G6" s="237"/>
      <c r="H6" s="237"/>
    </row>
    <row r="7" spans="1:16" s="252" customFormat="1" ht="33" customHeight="1" x14ac:dyDescent="0.25">
      <c r="A7" s="712"/>
      <c r="B7" s="713" t="s">
        <v>513</v>
      </c>
      <c r="C7" s="713" t="s">
        <v>514</v>
      </c>
      <c r="D7" s="713" t="s">
        <v>515</v>
      </c>
      <c r="E7" s="713" t="s">
        <v>516</v>
      </c>
      <c r="F7" s="251"/>
      <c r="G7" s="251"/>
      <c r="H7" s="251"/>
      <c r="I7" s="251"/>
      <c r="J7" s="251"/>
    </row>
    <row r="8" spans="1:16" s="240" customFormat="1" ht="64.900000000000006" customHeight="1" x14ac:dyDescent="0.2">
      <c r="A8" s="714" t="s">
        <v>265</v>
      </c>
      <c r="B8" s="963" t="str">
        <f>IF(ISBLANK('Facility&amp;Emissions Info'!D7), " ",'Facility&amp;Emissions Info'!D7)</f>
        <v/>
      </c>
      <c r="C8" s="963" t="str">
        <f>IF(ISBLANK('Facility&amp;Emissions Info'!D8), " ", 'Facility&amp;Emissions Info'!D8)</f>
        <v/>
      </c>
      <c r="D8" s="963" t="str">
        <f>IF(ISBLANK('Facility&amp;Emissions Info'!D9), " ", 'Facility&amp;Emissions Info'!D9)</f>
        <v/>
      </c>
      <c r="E8" s="963" t="str">
        <f>IF(ISBLANK('Facility&amp;Emissions Info'!D10), " ", 'Facility&amp;Emissions Info'!D10)</f>
        <v/>
      </c>
      <c r="F8" s="253"/>
      <c r="G8" s="253"/>
      <c r="H8" s="253"/>
      <c r="I8" s="253"/>
      <c r="J8" s="253"/>
      <c r="K8" s="253"/>
      <c r="L8" s="254"/>
      <c r="M8" s="254"/>
      <c r="N8" s="253"/>
      <c r="O8" s="255"/>
      <c r="P8" s="255"/>
    </row>
    <row r="9" spans="1:16" s="240" customFormat="1" ht="64.900000000000006" customHeight="1" x14ac:dyDescent="0.2">
      <c r="A9" s="714" t="s">
        <v>266</v>
      </c>
      <c r="B9" s="963" t="str">
        <f>IF(ISBLANK('Facility&amp;Emissions Info'!E7), " ", 'Facility&amp;Emissions Info'!E7)</f>
        <v/>
      </c>
      <c r="C9" s="963" t="str">
        <f>IF(ISBLANK('Facility&amp;Emissions Info'!E8), " ", 'Facility&amp;Emissions Info'!E8)</f>
        <v/>
      </c>
      <c r="D9" s="963" t="str">
        <f>IF(ISBLANK('Facility&amp;Emissions Info'!E9), " ", 'Facility&amp;Emissions Info'!E9)</f>
        <v/>
      </c>
      <c r="E9" s="963" t="str">
        <f>IF(ISBLANK('Facility&amp;Emissions Info'!E10), "",'Facility&amp;Emissions Info'!E10)</f>
        <v/>
      </c>
      <c r="F9" s="253"/>
      <c r="G9" s="253"/>
      <c r="H9" s="253"/>
      <c r="I9" s="253"/>
      <c r="J9" s="253"/>
      <c r="K9" s="253"/>
      <c r="L9" s="254"/>
      <c r="M9" s="254"/>
      <c r="N9" s="253"/>
      <c r="O9" s="255"/>
      <c r="P9" s="255"/>
    </row>
    <row r="10" spans="1:16" s="240" customFormat="1" ht="64.900000000000006" customHeight="1" x14ac:dyDescent="0.2">
      <c r="A10" s="714" t="s">
        <v>267</v>
      </c>
      <c r="B10" s="1081" t="str">
        <f>IF(ISBLANK('Facility&amp;Emissions Info'!F7), " ", 'Facility&amp;Emissions Info'!F7)</f>
        <v/>
      </c>
      <c r="C10" s="963" t="str">
        <f>IF(ISBLANK('Facility&amp;Emissions Info'!F8), "", 'Facility&amp;Emissions Info'!F8)</f>
        <v/>
      </c>
      <c r="D10" s="963" t="str">
        <f>IF(ISBLANK('Facility&amp;Emissions Info'!F9), "",'Facility&amp;Emissions Info'!F9)</f>
        <v/>
      </c>
      <c r="E10" s="963" t="str">
        <f>IF(ISBLANK('Facility&amp;Emissions Info'!F10), "",'Facility&amp;Emissions Info'!F10)</f>
        <v/>
      </c>
      <c r="F10" s="253"/>
      <c r="G10" s="253"/>
      <c r="H10" s="253"/>
      <c r="I10" s="253"/>
      <c r="J10" s="253"/>
      <c r="K10" s="253"/>
      <c r="L10" s="254"/>
      <c r="M10" s="254"/>
      <c r="N10" s="253"/>
      <c r="O10" s="255"/>
      <c r="P10" s="255"/>
    </row>
    <row r="11" spans="1:16" s="240" customFormat="1" ht="64.900000000000006" customHeight="1" x14ac:dyDescent="0.2">
      <c r="A11" s="714" t="s">
        <v>176</v>
      </c>
      <c r="B11" s="964" t="str">
        <f>IF(ISBLANK('Facility&amp;Emissions Info'!B7),"",'Facility&amp;Emissions Info'!B7)</f>
        <v/>
      </c>
      <c r="C11" s="964" t="str">
        <f>IF(ISBLANK('Facility&amp;Emissions Info'!B8),"",'Facility&amp;Emissions Info'!B8)</f>
        <v/>
      </c>
      <c r="D11" s="964" t="str">
        <f>IF(ISBLANK('Facility&amp;Emissions Info'!B9),"",'Facility&amp;Emissions Info'!B9)</f>
        <v/>
      </c>
      <c r="E11" s="964" t="str">
        <f>IF(ISBLANK('Facility&amp;Emissions Info'!B10),"",'Facility&amp;Emissions Info'!B10)</f>
        <v/>
      </c>
      <c r="F11" s="253"/>
      <c r="G11" s="253"/>
      <c r="H11" s="253"/>
      <c r="I11" s="253"/>
      <c r="J11" s="253"/>
      <c r="K11" s="253"/>
      <c r="L11" s="254"/>
      <c r="M11" s="254"/>
      <c r="N11" s="253"/>
      <c r="O11" s="255"/>
      <c r="P11" s="255"/>
    </row>
    <row r="12" spans="1:16" s="240" customFormat="1" ht="88.9" customHeight="1" x14ac:dyDescent="0.2">
      <c r="A12" s="714" t="s">
        <v>268</v>
      </c>
      <c r="B12" s="965" t="str">
        <f>IF(OR(B10="",B11=""),"",(B10/B11)*10^9)</f>
        <v/>
      </c>
      <c r="C12" s="965" t="str">
        <f>IF(OR(C10="",C11=""),"",(C10/C11)*10^9)</f>
        <v/>
      </c>
      <c r="D12" s="965" t="str">
        <f>IF(OR(D10="",D11=""),"",(D10/D11)*10^9)</f>
        <v/>
      </c>
      <c r="E12" s="965" t="str">
        <f>IF(OR(E10="",E11=""),"",(E10/E11)*10^9)</f>
        <v/>
      </c>
      <c r="F12" s="253"/>
      <c r="G12" s="253"/>
      <c r="H12" s="253"/>
      <c r="I12" s="253"/>
      <c r="J12" s="253"/>
      <c r="K12" s="253"/>
      <c r="L12" s="254"/>
      <c r="M12" s="254"/>
      <c r="N12" s="253"/>
      <c r="O12" s="255"/>
      <c r="P12" s="255"/>
    </row>
    <row r="13" spans="1:16" x14ac:dyDescent="0.2">
      <c r="A13" s="715"/>
      <c r="B13" s="715"/>
      <c r="C13" s="715"/>
      <c r="D13" s="716"/>
      <c r="E13" s="717"/>
      <c r="F13" s="238"/>
      <c r="I13" s="238"/>
    </row>
    <row r="14" spans="1:16" ht="55.15" customHeight="1" x14ac:dyDescent="0.2">
      <c r="A14" s="718" t="s">
        <v>457</v>
      </c>
      <c r="B14" s="1461" t="s">
        <v>216</v>
      </c>
      <c r="C14" s="1462"/>
      <c r="D14" s="1462"/>
      <c r="E14" s="1462"/>
      <c r="F14" s="305"/>
      <c r="G14" s="305"/>
      <c r="H14" s="305"/>
      <c r="I14" s="305"/>
      <c r="J14" s="305"/>
      <c r="K14" s="305"/>
      <c r="L14" s="305"/>
      <c r="M14" s="305"/>
      <c r="N14" s="305"/>
      <c r="O14" s="305"/>
    </row>
    <row r="15" spans="1:16" x14ac:dyDescent="0.2">
      <c r="D15" s="239"/>
      <c r="E15" s="238"/>
      <c r="F15" s="238"/>
      <c r="I15" s="238"/>
    </row>
  </sheetData>
  <sheetProtection algorithmName="SHA-512" hashValue="+lcBMKoJnZ8D2JQ1pXMz+lwdnTw6Qaan3p//Pr3VR+7HWdhT53LFl+SuGDLjLcTT8lw38m2aY+wJ0s6up2Nx5A==" saltValue="pmXY2jo5l6tms79FQtWX2w==" spinCount="100000" sheet="1" objects="1" scenarios="1"/>
  <mergeCells count="5">
    <mergeCell ref="A1:E1"/>
    <mergeCell ref="H1:J1"/>
    <mergeCell ref="B14:E14"/>
    <mergeCell ref="A5:E5"/>
    <mergeCell ref="C2:D2"/>
  </mergeCells>
  <phoneticPr fontId="0" type="noConversion"/>
  <pageMargins left="1" right="1" top="1" bottom="1" header="0.25" footer="0.25"/>
  <pageSetup orientation="portrait" r:id="rId1"/>
  <headerFooter alignWithMargins="0">
    <oddFooter>&amp;C&amp;"Arial,Regular"&amp;12&amp;P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289" r:id="rId4" name="Check Box 1">
              <controlPr defaultSize="0" autoFill="0" autoLine="0" autoPict="0">
                <anchor moveWithCells="1">
                  <from>
                    <xdr:col>4</xdr:col>
                    <xdr:colOff>9525</xdr:colOff>
                    <xdr:row>1</xdr:row>
                    <xdr:rowOff>28575</xdr:rowOff>
                  </from>
                  <to>
                    <xdr:col>4</xdr:col>
                    <xdr:colOff>800100</xdr:colOff>
                    <xdr:row>2</xdr:row>
                    <xdr:rowOff>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dimension ref="A1:Z35"/>
  <sheetViews>
    <sheetView view="pageBreakPreview" zoomScaleNormal="100" workbookViewId="0">
      <selection activeCell="A4" sqref="A4"/>
    </sheetView>
  </sheetViews>
  <sheetFormatPr defaultColWidth="9.140625" defaultRowHeight="12.75" x14ac:dyDescent="0.2"/>
  <cols>
    <col min="1" max="1" width="2.7109375" style="174" customWidth="1"/>
    <col min="2" max="2" width="8.28515625" style="174" customWidth="1"/>
    <col min="3" max="4" width="9" style="174" customWidth="1"/>
    <col min="5" max="5" width="9.5703125" style="174" customWidth="1"/>
    <col min="6" max="7" width="9" style="174" customWidth="1"/>
    <col min="8" max="8" width="9.5703125" style="174" customWidth="1"/>
    <col min="9" max="10" width="9" style="174" customWidth="1"/>
    <col min="11" max="11" width="9.5703125" style="174" customWidth="1"/>
    <col min="12" max="13" width="9" style="174" customWidth="1"/>
    <col min="14" max="14" width="9.5703125" style="174" customWidth="1"/>
    <col min="15" max="15" width="7.7109375" style="174" customWidth="1"/>
    <col min="16" max="16" width="7.85546875" style="174" customWidth="1"/>
    <col min="17" max="17" width="8.140625" style="174" customWidth="1"/>
    <col min="18" max="16384" width="9.140625" style="174"/>
  </cols>
  <sheetData>
    <row r="1" spans="1:26" ht="33.75" customHeight="1" x14ac:dyDescent="0.45">
      <c r="A1" s="229" t="s">
        <v>168</v>
      </c>
      <c r="B1" s="230"/>
      <c r="C1" s="230"/>
      <c r="D1" s="230"/>
      <c r="E1" s="230"/>
      <c r="F1" s="230"/>
      <c r="G1" s="230"/>
      <c r="H1" s="230"/>
      <c r="I1" s="277"/>
      <c r="J1" s="335"/>
      <c r="K1" s="335"/>
      <c r="L1" s="333"/>
      <c r="M1" s="333"/>
      <c r="N1" s="333"/>
      <c r="O1" s="121"/>
      <c r="P1" s="121"/>
      <c r="Q1" s="121"/>
    </row>
    <row r="2" spans="1:26" ht="25.5" customHeight="1" x14ac:dyDescent="0.45">
      <c r="A2" s="229"/>
      <c r="B2" s="232" t="s">
        <v>170</v>
      </c>
      <c r="C2" s="230"/>
      <c r="D2" s="230"/>
      <c r="E2" s="230"/>
      <c r="F2" s="230"/>
      <c r="G2" s="230"/>
      <c r="H2" s="230"/>
      <c r="I2" s="334"/>
      <c r="J2" s="333"/>
      <c r="K2" s="1476" t="s">
        <v>612</v>
      </c>
      <c r="L2" s="1388"/>
      <c r="M2" s="1388"/>
      <c r="N2" s="230"/>
      <c r="O2" s="121"/>
      <c r="P2" s="121"/>
      <c r="Q2" s="121"/>
    </row>
    <row r="3" spans="1:26" ht="5.25" customHeight="1" x14ac:dyDescent="0.2">
      <c r="A3" s="234"/>
      <c r="B3" s="232"/>
      <c r="C3" s="234"/>
      <c r="D3" s="234"/>
      <c r="E3" s="234"/>
      <c r="F3" s="234"/>
      <c r="G3" s="234"/>
      <c r="H3" s="234"/>
      <c r="I3" s="234"/>
      <c r="J3" s="333"/>
      <c r="K3" s="333"/>
      <c r="L3" s="333"/>
      <c r="M3" s="333"/>
      <c r="N3" s="333"/>
      <c r="O3" s="121"/>
      <c r="P3" s="121"/>
      <c r="Q3" s="121"/>
    </row>
    <row r="4" spans="1:26" x14ac:dyDescent="0.2">
      <c r="A4" s="208"/>
      <c r="B4" s="208"/>
      <c r="C4" s="208"/>
      <c r="D4" s="208"/>
      <c r="E4" s="208"/>
      <c r="F4" s="236"/>
      <c r="G4" s="208"/>
      <c r="H4" s="208"/>
      <c r="I4" s="208"/>
    </row>
    <row r="5" spans="1:26" ht="48" customHeight="1" x14ac:dyDescent="0.25">
      <c r="A5" s="1381" t="s">
        <v>409</v>
      </c>
      <c r="B5" s="1114"/>
      <c r="C5" s="1114"/>
      <c r="D5" s="1114"/>
      <c r="E5" s="1114"/>
      <c r="F5" s="1114"/>
      <c r="G5" s="1114"/>
      <c r="H5" s="1114"/>
      <c r="I5" s="1114"/>
      <c r="J5" s="1114"/>
      <c r="K5" s="1114"/>
      <c r="L5" s="1114"/>
      <c r="M5" s="1114"/>
      <c r="N5" s="1114"/>
      <c r="O5" s="1"/>
      <c r="P5" s="1"/>
      <c r="Q5" s="1"/>
    </row>
    <row r="6" spans="1:26" ht="9" customHeight="1" x14ac:dyDescent="0.2">
      <c r="A6" s="208"/>
      <c r="B6" s="208"/>
      <c r="C6" s="208"/>
      <c r="D6" s="208"/>
      <c r="E6" s="208"/>
      <c r="F6" s="236"/>
      <c r="G6" s="208"/>
      <c r="H6" s="208"/>
      <c r="I6" s="208"/>
    </row>
    <row r="7" spans="1:26" ht="9" customHeight="1" x14ac:dyDescent="0.2"/>
    <row r="8" spans="1:26" s="121" customFormat="1" ht="21" customHeight="1" x14ac:dyDescent="0.2">
      <c r="B8" s="296" t="s">
        <v>193</v>
      </c>
      <c r="C8" s="297"/>
      <c r="D8" s="297"/>
      <c r="E8" s="297"/>
      <c r="F8" s="298"/>
      <c r="G8" s="299"/>
      <c r="H8" s="299"/>
      <c r="I8" s="299"/>
      <c r="J8" s="347"/>
      <c r="K8" s="348"/>
      <c r="L8" s="349"/>
      <c r="M8" s="349"/>
      <c r="N8" s="349"/>
      <c r="O8" s="124"/>
      <c r="P8" s="124"/>
      <c r="Q8" s="124"/>
    </row>
    <row r="9" spans="1:26" s="121" customFormat="1" ht="18" customHeight="1" x14ac:dyDescent="0.2">
      <c r="B9" s="187"/>
      <c r="C9" s="1482" t="s">
        <v>513</v>
      </c>
      <c r="D9" s="1481"/>
      <c r="E9" s="1481"/>
      <c r="F9" s="1483" t="s">
        <v>514</v>
      </c>
      <c r="G9" s="1484"/>
      <c r="H9" s="1484"/>
      <c r="I9" s="1483" t="s">
        <v>515</v>
      </c>
      <c r="J9" s="1484"/>
      <c r="K9" s="1484"/>
      <c r="L9" s="1480" t="s">
        <v>516</v>
      </c>
      <c r="M9" s="1481"/>
      <c r="N9" s="1481"/>
      <c r="O9" s="658"/>
      <c r="P9" s="659"/>
      <c r="Q9" s="659"/>
    </row>
    <row r="10" spans="1:26" s="179" customFormat="1" ht="58.9" customHeight="1" x14ac:dyDescent="0.2">
      <c r="B10" s="182" t="s">
        <v>426</v>
      </c>
      <c r="C10" s="332" t="s">
        <v>430</v>
      </c>
      <c r="D10" s="185" t="s">
        <v>431</v>
      </c>
      <c r="E10" s="332" t="s">
        <v>433</v>
      </c>
      <c r="F10" s="373" t="s">
        <v>432</v>
      </c>
      <c r="G10" s="185" t="s">
        <v>431</v>
      </c>
      <c r="H10" s="332" t="s">
        <v>433</v>
      </c>
      <c r="I10" s="373" t="s">
        <v>432</v>
      </c>
      <c r="J10" s="185" t="s">
        <v>431</v>
      </c>
      <c r="K10" s="332" t="s">
        <v>433</v>
      </c>
      <c r="L10" s="373" t="s">
        <v>432</v>
      </c>
      <c r="M10" s="185" t="s">
        <v>431</v>
      </c>
      <c r="N10" s="185" t="s">
        <v>433</v>
      </c>
      <c r="O10" s="504"/>
      <c r="P10" s="259"/>
      <c r="Q10" s="259"/>
      <c r="Z10" s="285"/>
    </row>
    <row r="11" spans="1:26" s="121" customFormat="1" ht="18" customHeight="1" x14ac:dyDescent="0.25">
      <c r="B11" s="183" t="s">
        <v>74</v>
      </c>
      <c r="C11" s="966" t="str">
        <f>'Facility&amp;Emissions Info'!$F211</f>
        <v/>
      </c>
      <c r="D11" s="967" t="str">
        <f>'Facility&amp;Emissions Info'!$G211</f>
        <v/>
      </c>
      <c r="E11" s="968" t="str">
        <f>'Facility&amp;Emissions Info'!$E211</f>
        <v/>
      </c>
      <c r="F11" s="969" t="str">
        <f>'Facility&amp;Emissions Info'!F212</f>
        <v/>
      </c>
      <c r="G11" s="967" t="str">
        <f>'Facility&amp;Emissions Info'!G212</f>
        <v/>
      </c>
      <c r="H11" s="970" t="str">
        <f>'Facility&amp;Emissions Info'!E212</f>
        <v/>
      </c>
      <c r="I11" s="971" t="str">
        <f>'Facility&amp;Emissions Info'!F213</f>
        <v/>
      </c>
      <c r="J11" s="967" t="str">
        <f>'Facility&amp;Emissions Info'!G213</f>
        <v/>
      </c>
      <c r="K11" s="968" t="str">
        <f>'Facility&amp;Emissions Info'!E213</f>
        <v/>
      </c>
      <c r="L11" s="969" t="str">
        <f>'Facility&amp;Emissions Info'!F214</f>
        <v/>
      </c>
      <c r="M11" s="967" t="str">
        <f>'Facility&amp;Emissions Info'!G214</f>
        <v/>
      </c>
      <c r="N11" s="967" t="str">
        <f>'Facility&amp;Emissions Info'!E214</f>
        <v/>
      </c>
      <c r="O11" s="505"/>
      <c r="P11" s="506"/>
      <c r="Q11" s="506"/>
      <c r="Z11" s="286"/>
    </row>
    <row r="12" spans="1:26" s="121" customFormat="1" ht="18" customHeight="1" x14ac:dyDescent="0.25">
      <c r="B12" s="183" t="s">
        <v>75</v>
      </c>
      <c r="C12" s="966" t="str">
        <f>'Facility&amp;Emissions Info'!$I211</f>
        <v/>
      </c>
      <c r="D12" s="967" t="str">
        <f>'Facility&amp;Emissions Info'!$J211</f>
        <v/>
      </c>
      <c r="E12" s="968" t="str">
        <f>'Facility&amp;Emissions Info'!$H211</f>
        <v/>
      </c>
      <c r="F12" s="972" t="str">
        <f>'Facility&amp;Emissions Info'!$I212</f>
        <v/>
      </c>
      <c r="G12" s="967" t="str">
        <f>'Facility&amp;Emissions Info'!$J212</f>
        <v/>
      </c>
      <c r="H12" s="970" t="str">
        <f>'Facility&amp;Emissions Info'!$H212</f>
        <v/>
      </c>
      <c r="I12" s="973" t="str">
        <f>'Facility&amp;Emissions Info'!$I213</f>
        <v/>
      </c>
      <c r="J12" s="967" t="str">
        <f>'Facility&amp;Emissions Info'!$J213</f>
        <v/>
      </c>
      <c r="K12" s="968" t="str">
        <f>'Facility&amp;Emissions Info'!$H213</f>
        <v/>
      </c>
      <c r="L12" s="972" t="str">
        <f>'Facility&amp;Emissions Info'!$I214</f>
        <v/>
      </c>
      <c r="M12" s="967" t="str">
        <f>'Facility&amp;Emissions Info'!$J214</f>
        <v/>
      </c>
      <c r="N12" s="967" t="str">
        <f>'Facility&amp;Emissions Info'!$H214</f>
        <v/>
      </c>
      <c r="O12" s="505"/>
      <c r="P12" s="506"/>
      <c r="Q12" s="506"/>
      <c r="Z12" s="286"/>
    </row>
    <row r="13" spans="1:26" s="121" customFormat="1" ht="18" customHeight="1" x14ac:dyDescent="0.25">
      <c r="B13" s="183" t="s">
        <v>76</v>
      </c>
      <c r="C13" s="966" t="str">
        <f>'Facility&amp;Emissions Info'!$L211</f>
        <v/>
      </c>
      <c r="D13" s="967" t="str">
        <f>'Facility&amp;Emissions Info'!$M211</f>
        <v/>
      </c>
      <c r="E13" s="968" t="str">
        <f>'Facility&amp;Emissions Info'!$K211</f>
        <v/>
      </c>
      <c r="F13" s="972" t="str">
        <f>'Facility&amp;Emissions Info'!$L212</f>
        <v/>
      </c>
      <c r="G13" s="967" t="str">
        <f>'Facility&amp;Emissions Info'!$M212</f>
        <v/>
      </c>
      <c r="H13" s="970" t="str">
        <f>'Facility&amp;Emissions Info'!$K212</f>
        <v/>
      </c>
      <c r="I13" s="973" t="str">
        <f>'Facility&amp;Emissions Info'!$L213</f>
        <v/>
      </c>
      <c r="J13" s="967" t="str">
        <f>'Facility&amp;Emissions Info'!$M213</f>
        <v/>
      </c>
      <c r="K13" s="968" t="str">
        <f>'Facility&amp;Emissions Info'!$K213</f>
        <v/>
      </c>
      <c r="L13" s="972" t="str">
        <f>'Facility&amp;Emissions Info'!$L214</f>
        <v/>
      </c>
      <c r="M13" s="967" t="str">
        <f>'Facility&amp;Emissions Info'!$M214</f>
        <v/>
      </c>
      <c r="N13" s="967" t="str">
        <f>'Facility&amp;Emissions Info'!$K214</f>
        <v/>
      </c>
      <c r="O13" s="505"/>
      <c r="P13" s="506"/>
      <c r="Q13" s="506"/>
      <c r="Z13" s="286"/>
    </row>
    <row r="14" spans="1:26" s="121" customFormat="1" ht="18" customHeight="1" x14ac:dyDescent="0.25">
      <c r="B14" s="183" t="s">
        <v>77</v>
      </c>
      <c r="C14" s="966" t="str">
        <f>'Facility&amp;Emissions Info'!$O211</f>
        <v/>
      </c>
      <c r="D14" s="967" t="str">
        <f>'Facility&amp;Emissions Info'!$P211</f>
        <v/>
      </c>
      <c r="E14" s="968" t="str">
        <f>'Facility&amp;Emissions Info'!$N211</f>
        <v/>
      </c>
      <c r="F14" s="972" t="str">
        <f>'Facility&amp;Emissions Info'!$O212</f>
        <v/>
      </c>
      <c r="G14" s="967" t="str">
        <f>'Facility&amp;Emissions Info'!$P212</f>
        <v/>
      </c>
      <c r="H14" s="970" t="str">
        <f>'Facility&amp;Emissions Info'!$N212</f>
        <v/>
      </c>
      <c r="I14" s="973" t="str">
        <f>'Facility&amp;Emissions Info'!$O213</f>
        <v/>
      </c>
      <c r="J14" s="967" t="str">
        <f>'Facility&amp;Emissions Info'!$P213</f>
        <v/>
      </c>
      <c r="K14" s="968" t="str">
        <f>'Facility&amp;Emissions Info'!$N213</f>
        <v/>
      </c>
      <c r="L14" s="972" t="str">
        <f>'Facility&amp;Emissions Info'!$O214</f>
        <v/>
      </c>
      <c r="M14" s="967" t="str">
        <f>'Facility&amp;Emissions Info'!$P214</f>
        <v/>
      </c>
      <c r="N14" s="967" t="str">
        <f>'Facility&amp;Emissions Info'!$N214</f>
        <v/>
      </c>
      <c r="O14" s="505"/>
      <c r="P14" s="506"/>
      <c r="Q14" s="506"/>
      <c r="Z14" s="286"/>
    </row>
    <row r="15" spans="1:26" s="121" customFormat="1" ht="18" customHeight="1" x14ac:dyDescent="0.25">
      <c r="B15" s="183" t="s">
        <v>82</v>
      </c>
      <c r="C15" s="966" t="str">
        <f>'Facility&amp;Emissions Info'!$R211</f>
        <v/>
      </c>
      <c r="D15" s="967" t="str">
        <f>'Facility&amp;Emissions Info'!$S211</f>
        <v/>
      </c>
      <c r="E15" s="968" t="str">
        <f>'Facility&amp;Emissions Info'!$Q211</f>
        <v/>
      </c>
      <c r="F15" s="972" t="str">
        <f>'Facility&amp;Emissions Info'!$R212</f>
        <v/>
      </c>
      <c r="G15" s="967" t="str">
        <f>'Facility&amp;Emissions Info'!$S212</f>
        <v/>
      </c>
      <c r="H15" s="970" t="str">
        <f>'Facility&amp;Emissions Info'!$Q212</f>
        <v/>
      </c>
      <c r="I15" s="973" t="str">
        <f>'Facility&amp;Emissions Info'!$R213</f>
        <v/>
      </c>
      <c r="J15" s="967" t="str">
        <f>'Facility&amp;Emissions Info'!$S213</f>
        <v/>
      </c>
      <c r="K15" s="968" t="str">
        <f>'Facility&amp;Emissions Info'!$Q213</f>
        <v/>
      </c>
      <c r="L15" s="972" t="str">
        <f>'Facility&amp;Emissions Info'!$R214</f>
        <v/>
      </c>
      <c r="M15" s="967" t="str">
        <f>'Facility&amp;Emissions Info'!$S214</f>
        <v/>
      </c>
      <c r="N15" s="967" t="str">
        <f>'Facility&amp;Emissions Info'!$Q214</f>
        <v/>
      </c>
      <c r="O15" s="505"/>
      <c r="P15" s="506"/>
      <c r="Q15" s="506"/>
      <c r="Z15" s="286"/>
    </row>
    <row r="16" spans="1:26" s="121" customFormat="1" ht="18" customHeight="1" x14ac:dyDescent="0.25">
      <c r="B16" s="183" t="s">
        <v>78</v>
      </c>
      <c r="C16" s="966" t="str">
        <f>'Facility&amp;Emissions Info'!$U211</f>
        <v/>
      </c>
      <c r="D16" s="967" t="str">
        <f>'Facility&amp;Emissions Info'!$V211</f>
        <v/>
      </c>
      <c r="E16" s="968" t="str">
        <f>'Facility&amp;Emissions Info'!$T211</f>
        <v/>
      </c>
      <c r="F16" s="972" t="str">
        <f>'Facility&amp;Emissions Info'!$U212</f>
        <v/>
      </c>
      <c r="G16" s="967" t="str">
        <f>'Facility&amp;Emissions Info'!$V212</f>
        <v/>
      </c>
      <c r="H16" s="970" t="str">
        <f>'Facility&amp;Emissions Info'!$T212</f>
        <v/>
      </c>
      <c r="I16" s="973" t="str">
        <f>'Facility&amp;Emissions Info'!$U213</f>
        <v/>
      </c>
      <c r="J16" s="967" t="str">
        <f>'Facility&amp;Emissions Info'!$V213</f>
        <v/>
      </c>
      <c r="K16" s="968" t="str">
        <f>'Facility&amp;Emissions Info'!$T213</f>
        <v/>
      </c>
      <c r="L16" s="972" t="str">
        <f>'Facility&amp;Emissions Info'!$U214</f>
        <v/>
      </c>
      <c r="M16" s="967" t="str">
        <f>'Facility&amp;Emissions Info'!$V214</f>
        <v/>
      </c>
      <c r="N16" s="967" t="str">
        <f>'Facility&amp;Emissions Info'!$T214</f>
        <v/>
      </c>
      <c r="O16" s="505"/>
      <c r="P16" s="506"/>
      <c r="Q16" s="506"/>
      <c r="Z16" s="286"/>
    </row>
    <row r="17" spans="2:26" s="121" customFormat="1" ht="18" customHeight="1" x14ac:dyDescent="0.25">
      <c r="B17" s="183" t="s">
        <v>79</v>
      </c>
      <c r="C17" s="966" t="str">
        <f>'Facility&amp;Emissions Info'!$X211</f>
        <v/>
      </c>
      <c r="D17" s="967" t="str">
        <f>'Facility&amp;Emissions Info'!$Y211</f>
        <v/>
      </c>
      <c r="E17" s="968" t="str">
        <f>'Facility&amp;Emissions Info'!$W211</f>
        <v/>
      </c>
      <c r="F17" s="972" t="str">
        <f>'Facility&amp;Emissions Info'!$X212</f>
        <v/>
      </c>
      <c r="G17" s="967" t="str">
        <f>'Facility&amp;Emissions Info'!$Y212</f>
        <v/>
      </c>
      <c r="H17" s="970" t="str">
        <f>'Facility&amp;Emissions Info'!$W212</f>
        <v/>
      </c>
      <c r="I17" s="973" t="str">
        <f>'Facility&amp;Emissions Info'!$X213</f>
        <v/>
      </c>
      <c r="J17" s="967" t="str">
        <f>'Facility&amp;Emissions Info'!$Y213</f>
        <v/>
      </c>
      <c r="K17" s="968" t="str">
        <f>'Facility&amp;Emissions Info'!$W213</f>
        <v/>
      </c>
      <c r="L17" s="972" t="str">
        <f>'Facility&amp;Emissions Info'!$X214</f>
        <v/>
      </c>
      <c r="M17" s="967" t="str">
        <f>'Facility&amp;Emissions Info'!$Y214</f>
        <v/>
      </c>
      <c r="N17" s="967" t="str">
        <f>'Facility&amp;Emissions Info'!$W214</f>
        <v/>
      </c>
      <c r="O17" s="505"/>
      <c r="P17" s="506"/>
      <c r="Q17" s="506"/>
      <c r="Z17" s="286"/>
    </row>
    <row r="18" spans="2:26" s="121" customFormat="1" ht="18" customHeight="1" x14ac:dyDescent="0.25">
      <c r="B18" s="183" t="s">
        <v>80</v>
      </c>
      <c r="C18" s="974" t="str">
        <f>IF('GHG Usage'!K10="","",IF(ISBLANK('5. EmisRedStrategy Tracking'!D27),'Facility&amp;Emissions Info'!AA211, 'Facility&amp;Emissions Info'!Z208))</f>
        <v/>
      </c>
      <c r="D18" s="974" t="str">
        <f>IF('GHG Usage'!K17="","",IF(ISBLANK('5. EmisRedStrategy Tracking'!L27),'Facility&amp;Emissions Info'!AB211, 'Facility&amp;Emissions Info'!Z208))</f>
        <v/>
      </c>
      <c r="E18" s="974" t="str">
        <f>IF(AND('GHG Usage'!K10="",'GHG Usage'!K17=""),"",IF('GHG Usage'!K10="",IF(ISBLANK('5. EmisRedStrategy Tracking'!L27),'Facility&amp;Emissions Info'!AB211,'Facility&amp;Emissions Info'!Z208),IF('GHG Usage'!K17="",IF(ISBLANK('5. EmisRedStrategy Tracking'!D27),'Facility&amp;Emissions Info'!AA211,'Facility&amp;Emissions Info'!Z208),IF(AND(ISBLANK('5. EmisRedStrategy Tracking'!L27), ISBLANK('5. EmisRedStrategy Tracking'!D27)),   'Facility&amp;Emissions Info'!AA211+'Facility&amp;Emissions Info'!AB211,        IF(ISBLANK('5. EmisRedStrategy Tracking'!L27), 'Facility&amp;Emissions Info'!AB211,  IF(ISBLANK('5. EmisRedStrategy Tracking'!D27), 'Facility&amp;Emissions Info'!AA211,   'Facility&amp;Emissions Info'!Z208 ))))))</f>
        <v/>
      </c>
      <c r="F18" s="969" t="str">
        <f>IF('GHG Usage'!K11="","",IF(ISBLANK('5. EmisRedStrategy Tracking'!D51), 'Facility&amp;Emissions Info'!AA212,'Facility&amp;Emissions Info'!Z208))</f>
        <v/>
      </c>
      <c r="G18" s="973" t="str">
        <f>IF('GHG Usage'!K18="","",IF(ISBLANK('5. EmisRedStrategy Tracking'!L51), 'Facility&amp;Emissions Info'!AB212,'Facility&amp;Emissions Info'!Z208))</f>
        <v/>
      </c>
      <c r="H18" s="975" t="str">
        <f>IF(AND('GHG Usage'!K11="",'GHG Usage'!K18=""),"",IF('GHG Usage'!K11="",IF(ISBLANK('5. EmisRedStrategy Tracking'!L51),'Facility&amp;Emissions Info'!AB212,'Facility&amp;Emissions Info'!Z208),IF('GHG Usage'!K18="",IF(ISBLANK('5. EmisRedStrategy Tracking'!D51),'Facility&amp;Emissions Info'!AA212,'Facility&amp;Emissions Info'!Z208),IF(AND(ISBLANK('5. EmisRedStrategy Tracking'!L51), ISBLANK('5. EmisRedStrategy Tracking'!D51)),   'Facility&amp;Emissions Info'!AA212+'Facility&amp;Emissions Info'!AB212,        IF(ISBLANK('5. EmisRedStrategy Tracking'!L51), 'Facility&amp;Emissions Info'!AB212,  IF(ISBLANK('5. EmisRedStrategy Tracking'!D51), 'Facility&amp;Emissions Info'!AA212,   'Facility&amp;Emissions Info'!Z208 ))))))</f>
        <v/>
      </c>
      <c r="I18" s="969" t="str">
        <f>IF('GHG Usage'!K12="","",IF(ISBLANK('5. EmisRedStrategy Tracking'!D75), 'Facility&amp;Emissions Info'!AA213,'Facility&amp;Emissions Info'!Z208))</f>
        <v/>
      </c>
      <c r="J18" s="973" t="str">
        <f>IF('GHG Usage'!K19="","",IF(ISBLANK('5. EmisRedStrategy Tracking'!L75), 'Facility&amp;Emissions Info'!AB213,'Facility&amp;Emissions Info'!Z208))</f>
        <v/>
      </c>
      <c r="K18" s="975" t="str">
        <f>IF(AND('GHG Usage'!K12="",'GHG Usage'!K19=""),"",IF('GHG Usage'!K12="",IF(ISBLANK('5. EmisRedStrategy Tracking'!L75),'Facility&amp;Emissions Info'!AB213,'Facility&amp;Emissions Info'!Z208),IF('GHG Usage'!K19="",IF(ISBLANK('5. EmisRedStrategy Tracking'!D75),'Facility&amp;Emissions Info'!AA213,'Facility&amp;Emissions Info'!Z208),IF(AND(ISBLANK('5. EmisRedStrategy Tracking'!L75), ISBLANK('5. EmisRedStrategy Tracking'!D75)),   'Facility&amp;Emissions Info'!AA213+'Facility&amp;Emissions Info'!AB213,        IF(ISBLANK('5. EmisRedStrategy Tracking'!L75), 'Facility&amp;Emissions Info'!AB213,  IF(ISBLANK('5. EmisRedStrategy Tracking'!D75), 'Facility&amp;Emissions Info'!AA213,   'Facility&amp;Emissions Info'!Z208 ))))))</f>
        <v/>
      </c>
      <c r="L18" s="969" t="str">
        <f>IF('GHG Usage'!K13="","",IF(ISBLANK('5. EmisRedStrategy Tracking'!D99), 'Facility&amp;Emissions Info'!AA214,'Facility&amp;Emissions Info'!Z208))</f>
        <v/>
      </c>
      <c r="M18" s="973" t="str">
        <f>IF('GHG Usage'!K20="","",IF(ISBLANK('5. EmisRedStrategy Tracking'!L99), 'Facility&amp;Emissions Info'!AB214,'Facility&amp;Emissions Info'!Z208))</f>
        <v/>
      </c>
      <c r="N18" s="976" t="str">
        <f>IF(AND('GHG Usage'!K13="",'GHG Usage'!K20=""),"",IF('GHG Usage'!K13="",IF(ISBLANK('5. EmisRedStrategy Tracking'!L99),'Facility&amp;Emissions Info'!AB214,'Facility&amp;Emissions Info'!Z208),IF('GHG Usage'!K20="",IF(ISBLANK('5. EmisRedStrategy Tracking'!D99),'Facility&amp;Emissions Info'!AA214,'Facility&amp;Emissions Info'!Z208),IF(AND(ISBLANK('5. EmisRedStrategy Tracking'!L99), ISBLANK('5. EmisRedStrategy Tracking'!D99)),   'Facility&amp;Emissions Info'!AA214+'Facility&amp;Emissions Info'!AB214,        IF(ISBLANK('5. EmisRedStrategy Tracking'!L99), 'Facility&amp;Emissions Info'!AB214,  IF(ISBLANK('5. EmisRedStrategy Tracking'!D99), 'Facility&amp;Emissions Info'!AA214,   'Facility&amp;Emissions Info'!Z208 ))))))</f>
        <v/>
      </c>
      <c r="O18" s="508"/>
      <c r="P18" s="508"/>
      <c r="Q18" s="508"/>
      <c r="Z18" s="286"/>
    </row>
    <row r="19" spans="2:26" s="121" customFormat="1" ht="28.5" customHeight="1" x14ac:dyDescent="0.25">
      <c r="B19" s="672" t="s">
        <v>580</v>
      </c>
      <c r="C19" s="974" t="str">
        <f>IF('GHG Usage'!K10="","",IF(ISBLANK('5. EmisRedStrategy Tracking'!D27),'Facility&amp;Emissions Info'!Z208,'Facility&amp;Emissions Info'!AA211))</f>
        <v/>
      </c>
      <c r="D19" s="974" t="str">
        <f>IF('GHG Usage'!K17="","",IF(ISBLANK('5. EmisRedStrategy Tracking'!L27),'Facility&amp;Emissions Info'!Z208, 'Facility&amp;Emissions Info'!AB211))</f>
        <v/>
      </c>
      <c r="E19" s="974" t="str">
        <f>IF(AND('GHG Usage'!K10="",'GHG Usage'!K17=""),"",IF('GHG Usage'!K10="",IF(ISBLANK('5. EmisRedStrategy Tracking'!L27),'Facility&amp;Emissions Info'!Z208,'Facility&amp;Emissions Info'!AB211),IF('GHG Usage'!K17="",IF(ISBLANK('5. EmisRedStrategy Tracking'!D27),'Facility&amp;Emissions Info'!Z208,'Facility&amp;Emissions Info'!AA211),IF(AND(ISBLANK('5. EmisRedStrategy Tracking'!L27), ISBLANK('5. EmisRedStrategy Tracking'!D27)),   'Facility&amp;Emissions Info'!Z208,        IF(ISBLANK('5. EmisRedStrategy Tracking'!L27), 'Facility&amp;Emissions Info'!AB211,  IF(ISBLANK('5. EmisRedStrategy Tracking'!D27), 'Facility&amp;Emissions Info'!AA211,  'Facility&amp;Emissions Info'!AA211+'Facility&amp;Emissions Info'!AB211  ))))))</f>
        <v/>
      </c>
      <c r="F19" s="969" t="str">
        <f>IF('GHG Usage'!K11="","",IF(ISBLANK('5. EmisRedStrategy Tracking'!D51), 'Facility&amp;Emissions Info'!Z208,'Facility&amp;Emissions Info'!AA212))</f>
        <v/>
      </c>
      <c r="G19" s="973" t="str">
        <f>IF('GHG Usage'!K18="","",IF(ISBLANK('5. EmisRedStrategy Tracking'!L51), 'Facility&amp;Emissions Info'!Z208,'Facility&amp;Emissions Info'!AB212))</f>
        <v/>
      </c>
      <c r="H19" s="975" t="str">
        <f>IF(AND('GHG Usage'!K11="",'GHG Usage'!K18=""),"",IF('GHG Usage'!K11="",IF(ISBLANK('5. EmisRedStrategy Tracking'!L51),'Facility&amp;Emissions Info'!Z208,'Facility&amp;Emissions Info'!AB212),IF('GHG Usage'!K18="",IF(ISBLANK('5. EmisRedStrategy Tracking'!D51),'Facility&amp;Emissions Info'!Z208,'Facility&amp;Emissions Info'!AA212),IF(AND(ISBLANK('5. EmisRedStrategy Tracking'!L51), ISBLANK('5. EmisRedStrategy Tracking'!D51)),   'Facility&amp;Emissions Info'!Z208,        IF(ISBLANK('5. EmisRedStrategy Tracking'!L51), 'Facility&amp;Emissions Info'!AB212,  IF(ISBLANK('5. EmisRedStrategy Tracking'!D51), 'Facility&amp;Emissions Info'!AA212,  'Facility&amp;Emissions Info'!AA212+'Facility&amp;Emissions Info'!AB212  ))))))</f>
        <v/>
      </c>
      <c r="I19" s="969" t="str">
        <f>IF('GHG Usage'!K12="","",IF(ISBLANK('5. EmisRedStrategy Tracking'!D75), 'Facility&amp;Emissions Info'!Z208,'Facility&amp;Emissions Info'!AA213))</f>
        <v/>
      </c>
      <c r="J19" s="973" t="str">
        <f>IF('GHG Usage'!K19="","",IF(ISBLANK('5. EmisRedStrategy Tracking'!L75), 'Facility&amp;Emissions Info'!Z208,'Facility&amp;Emissions Info'!AB213))</f>
        <v/>
      </c>
      <c r="K19" s="975" t="str">
        <f>IF(AND('GHG Usage'!K12="",'GHG Usage'!K19=""),"",IF('GHG Usage'!K12="",IF(ISBLANK('5. EmisRedStrategy Tracking'!L75),'Facility&amp;Emissions Info'!Z208,'Facility&amp;Emissions Info'!AB213),IF('GHG Usage'!K19="",IF(ISBLANK('5. EmisRedStrategy Tracking'!D75),'Facility&amp;Emissions Info'!Z208,'Facility&amp;Emissions Info'!AA213),IF(AND(ISBLANK('5. EmisRedStrategy Tracking'!L75), ISBLANK('5. EmisRedStrategy Tracking'!D75)),   'Facility&amp;Emissions Info'!Z208,        IF(ISBLANK('5. EmisRedStrategy Tracking'!L75), 'Facility&amp;Emissions Info'!AB213,  IF(ISBLANK('5. EmisRedStrategy Tracking'!D75), 'Facility&amp;Emissions Info'!AA213,  'Facility&amp;Emissions Info'!AA213+'Facility&amp;Emissions Info'!AB213  ))))))</f>
        <v/>
      </c>
      <c r="L19" s="977" t="str">
        <f>IF('GHG Usage'!K13="","",IF(ISBLANK('5. EmisRedStrategy Tracking'!D99), 'Facility&amp;Emissions Info'!Z208,'Facility&amp;Emissions Info'!AA214))</f>
        <v/>
      </c>
      <c r="M19" s="973" t="str">
        <f>IF('GHG Usage'!K20="","",IF(ISBLANK('5. EmisRedStrategy Tracking'!L99), 'Facility&amp;Emissions Info'!Z208,'Facility&amp;Emissions Info'!AB214))</f>
        <v/>
      </c>
      <c r="N19" s="1058" t="str">
        <f>IF(AND('GHG Usage'!K13="",'GHG Usage'!K20=""),"",IF('GHG Usage'!K13="",IF(ISBLANK('5. EmisRedStrategy Tracking'!L99),'Facility&amp;Emissions Info'!Z208,'Facility&amp;Emissions Info'!AB214),IF('GHG Usage'!K20="",IF(ISBLANK('5. EmisRedStrategy Tracking'!D99),'Facility&amp;Emissions Info'!Z208,'Facility&amp;Emissions Info'!AA214),IF(AND(ISBLANK('5. EmisRedStrategy Tracking'!L99), ISBLANK('5. EmisRedStrategy Tracking'!D99)),   'Facility&amp;Emissions Info'!Z208,        IF(ISBLANK('5. EmisRedStrategy Tracking'!L99), 'Facility&amp;Emissions Info'!AB214,  IF(ISBLANK('5. EmisRedStrategy Tracking'!D99), 'Facility&amp;Emissions Info'!AA214,  'Facility&amp;Emissions Info'!AA214+'Facility&amp;Emissions Info'!AB214  ))))))</f>
        <v/>
      </c>
      <c r="O19" s="507"/>
      <c r="P19" s="508"/>
      <c r="Q19" s="508"/>
      <c r="Z19" s="286"/>
    </row>
    <row r="20" spans="2:26" s="121" customFormat="1" ht="18" customHeight="1" x14ac:dyDescent="0.25">
      <c r="B20" s="183" t="s">
        <v>81</v>
      </c>
      <c r="C20" s="966" t="str">
        <f>'Facility&amp;Emissions Info'!$AD211</f>
        <v/>
      </c>
      <c r="D20" s="967" t="str">
        <f>'Facility&amp;Emissions Info'!$AE211</f>
        <v/>
      </c>
      <c r="E20" s="968" t="str">
        <f>'Facility&amp;Emissions Info'!$AC211</f>
        <v/>
      </c>
      <c r="F20" s="972" t="str">
        <f>'Facility&amp;Emissions Info'!$AD212</f>
        <v/>
      </c>
      <c r="G20" s="967" t="str">
        <f>'Facility&amp;Emissions Info'!$AE212</f>
        <v/>
      </c>
      <c r="H20" s="970" t="str">
        <f>'Facility&amp;Emissions Info'!$AC212</f>
        <v/>
      </c>
      <c r="I20" s="973" t="str">
        <f>'Facility&amp;Emissions Info'!$AD213</f>
        <v/>
      </c>
      <c r="J20" s="967" t="str">
        <f>'Facility&amp;Emissions Info'!$AE213</f>
        <v/>
      </c>
      <c r="K20" s="968" t="str">
        <f>'Facility&amp;Emissions Info'!$AC213</f>
        <v/>
      </c>
      <c r="L20" s="972" t="str">
        <f>'Facility&amp;Emissions Info'!$AD214</f>
        <v/>
      </c>
      <c r="M20" s="967" t="str">
        <f>'Facility&amp;Emissions Info'!$AE214</f>
        <v/>
      </c>
      <c r="N20" s="967" t="str">
        <f>'Facility&amp;Emissions Info'!$AC214</f>
        <v/>
      </c>
      <c r="O20" s="507"/>
      <c r="P20" s="509"/>
      <c r="Q20" s="509"/>
      <c r="Z20" s="286"/>
    </row>
    <row r="21" spans="2:26" s="121" customFormat="1" ht="18" customHeight="1" x14ac:dyDescent="0.25">
      <c r="B21" s="183" t="s">
        <v>454</v>
      </c>
      <c r="C21" s="966" t="str">
        <f>'Facility&amp;Emissions Info'!$AG211</f>
        <v/>
      </c>
      <c r="D21" s="967" t="str">
        <f>'Facility&amp;Emissions Info'!$AH211</f>
        <v/>
      </c>
      <c r="E21" s="968" t="str">
        <f>'Facility&amp;Emissions Info'!$AF211</f>
        <v/>
      </c>
      <c r="F21" s="972" t="str">
        <f>'Facility&amp;Emissions Info'!$AG212</f>
        <v/>
      </c>
      <c r="G21" s="967" t="str">
        <f>'Facility&amp;Emissions Info'!$AH212</f>
        <v/>
      </c>
      <c r="H21" s="970" t="str">
        <f>'Facility&amp;Emissions Info'!$AF212</f>
        <v/>
      </c>
      <c r="I21" s="973" t="str">
        <f>'Facility&amp;Emissions Info'!$AG213</f>
        <v/>
      </c>
      <c r="J21" s="967" t="str">
        <f>'Facility&amp;Emissions Info'!$AH213</f>
        <v/>
      </c>
      <c r="K21" s="968" t="str">
        <f>'Facility&amp;Emissions Info'!$AF213</f>
        <v/>
      </c>
      <c r="L21" s="972" t="str">
        <f>'Facility&amp;Emissions Info'!$AG214</f>
        <v/>
      </c>
      <c r="M21" s="967" t="str">
        <f>'Facility&amp;Emissions Info'!$AH214</f>
        <v/>
      </c>
      <c r="N21" s="967" t="str">
        <f>'Facility&amp;Emissions Info'!$AF214</f>
        <v/>
      </c>
      <c r="O21" s="507"/>
      <c r="P21" s="509"/>
      <c r="Q21" s="509"/>
      <c r="Z21" s="286"/>
    </row>
    <row r="22" spans="2:26" s="121" customFormat="1" ht="18" customHeight="1" x14ac:dyDescent="0.25">
      <c r="B22" s="183" t="s">
        <v>455</v>
      </c>
      <c r="C22" s="966" t="str">
        <f>'Facility&amp;Emissions Info'!$AJ211</f>
        <v/>
      </c>
      <c r="D22" s="967" t="str">
        <f>'Facility&amp;Emissions Info'!$AK211</f>
        <v/>
      </c>
      <c r="E22" s="968" t="str">
        <f>'Facility&amp;Emissions Info'!$AI211</f>
        <v/>
      </c>
      <c r="F22" s="972" t="str">
        <f>'Facility&amp;Emissions Info'!$AJ212</f>
        <v/>
      </c>
      <c r="G22" s="967" t="str">
        <f>'Facility&amp;Emissions Info'!$AK212</f>
        <v/>
      </c>
      <c r="H22" s="970" t="str">
        <f>'Facility&amp;Emissions Info'!$AI212</f>
        <v/>
      </c>
      <c r="I22" s="973" t="str">
        <f>'Facility&amp;Emissions Info'!$AJ213</f>
        <v/>
      </c>
      <c r="J22" s="967" t="str">
        <f>'Facility&amp;Emissions Info'!$AK213</f>
        <v/>
      </c>
      <c r="K22" s="968" t="str">
        <f>'Facility&amp;Emissions Info'!$AI213</f>
        <v/>
      </c>
      <c r="L22" s="972" t="str">
        <f>'Facility&amp;Emissions Info'!$AJ214</f>
        <v/>
      </c>
      <c r="M22" s="967" t="str">
        <f>'Facility&amp;Emissions Info'!$AK214</f>
        <v/>
      </c>
      <c r="N22" s="967" t="str">
        <f>'Facility&amp;Emissions Info'!$AI214</f>
        <v/>
      </c>
      <c r="O22" s="507"/>
      <c r="P22" s="509"/>
      <c r="Q22" s="509"/>
      <c r="Z22" s="286"/>
    </row>
    <row r="23" spans="2:26" s="121" customFormat="1" ht="18" customHeight="1" x14ac:dyDescent="0.25">
      <c r="B23" s="183" t="s">
        <v>456</v>
      </c>
      <c r="C23" s="966" t="str">
        <f>'Facility&amp;Emissions Info'!$AM211</f>
        <v/>
      </c>
      <c r="D23" s="967" t="str">
        <f>'Facility&amp;Emissions Info'!$AN211</f>
        <v/>
      </c>
      <c r="E23" s="968" t="str">
        <f>'Facility&amp;Emissions Info'!$AL211</f>
        <v/>
      </c>
      <c r="F23" s="972" t="str">
        <f>'Facility&amp;Emissions Info'!$AM212</f>
        <v/>
      </c>
      <c r="G23" s="967" t="str">
        <f>'Facility&amp;Emissions Info'!$AN212</f>
        <v/>
      </c>
      <c r="H23" s="970" t="str">
        <f>'Facility&amp;Emissions Info'!$AL212</f>
        <v/>
      </c>
      <c r="I23" s="973" t="str">
        <f>'Facility&amp;Emissions Info'!$AM213</f>
        <v/>
      </c>
      <c r="J23" s="967" t="str">
        <f>'Facility&amp;Emissions Info'!$AN213</f>
        <v/>
      </c>
      <c r="K23" s="968" t="str">
        <f>'Facility&amp;Emissions Info'!$AL213</f>
        <v/>
      </c>
      <c r="L23" s="972" t="str">
        <f>'Facility&amp;Emissions Info'!$AM214</f>
        <v/>
      </c>
      <c r="M23" s="967" t="str">
        <f>'Facility&amp;Emissions Info'!$AN214</f>
        <v/>
      </c>
      <c r="N23" s="967" t="str">
        <f>'Facility&amp;Emissions Info'!$AL214</f>
        <v/>
      </c>
      <c r="O23" s="507"/>
      <c r="P23" s="509"/>
      <c r="Q23" s="509"/>
      <c r="Z23" s="286"/>
    </row>
    <row r="24" spans="2:26" s="121" customFormat="1" ht="12" customHeight="1" x14ac:dyDescent="0.2">
      <c r="B24" s="362"/>
      <c r="C24" s="363"/>
      <c r="D24" s="364"/>
      <c r="E24" s="365"/>
      <c r="F24" s="366"/>
      <c r="G24" s="367"/>
      <c r="H24" s="368"/>
      <c r="I24" s="368"/>
      <c r="J24" s="368"/>
      <c r="K24" s="364"/>
      <c r="L24" s="366"/>
      <c r="M24" s="367"/>
      <c r="N24" s="368"/>
      <c r="O24" s="124"/>
      <c r="P24" s="175"/>
      <c r="Q24" s="503"/>
    </row>
    <row r="25" spans="2:26" s="121" customFormat="1" ht="9" customHeight="1" x14ac:dyDescent="0.25">
      <c r="B25" s="180"/>
      <c r="C25" s="181"/>
      <c r="D25" s="176"/>
      <c r="E25" s="176"/>
      <c r="F25" s="177"/>
      <c r="G25" s="178"/>
      <c r="H25" s="176"/>
      <c r="I25" s="176"/>
      <c r="J25" s="178"/>
    </row>
    <row r="26" spans="2:26" ht="21" customHeight="1" x14ac:dyDescent="0.35">
      <c r="B26" s="1479" t="s">
        <v>194</v>
      </c>
      <c r="C26" s="1125"/>
      <c r="D26" s="1125"/>
      <c r="E26" s="1125"/>
      <c r="F26" s="1125"/>
      <c r="G26" s="1125"/>
      <c r="H26" s="1125"/>
      <c r="I26" s="1125"/>
      <c r="J26" s="350"/>
      <c r="K26" s="242"/>
      <c r="L26" s="242"/>
      <c r="M26" s="242"/>
      <c r="N26" s="242"/>
      <c r="O26" s="121"/>
      <c r="P26" s="121"/>
      <c r="Q26" s="121"/>
    </row>
    <row r="27" spans="2:26" ht="18" customHeight="1" x14ac:dyDescent="0.2">
      <c r="B27" s="1472" t="s">
        <v>513</v>
      </c>
      <c r="C27" s="1473"/>
      <c r="D27" s="1473"/>
      <c r="E27" s="1474" t="s">
        <v>514</v>
      </c>
      <c r="F27" s="1473"/>
      <c r="G27" s="1398"/>
      <c r="H27" s="1475" t="s">
        <v>515</v>
      </c>
      <c r="I27" s="1473"/>
      <c r="J27" s="1473"/>
      <c r="K27" s="1466" t="s">
        <v>516</v>
      </c>
      <c r="L27" s="1467"/>
      <c r="M27" s="1467"/>
      <c r="N27" s="1307"/>
      <c r="O27" s="257"/>
      <c r="P27" s="257"/>
      <c r="Q27" s="370"/>
    </row>
    <row r="28" spans="2:26" ht="63.6" customHeight="1" x14ac:dyDescent="0.2">
      <c r="B28" s="377" t="s">
        <v>434</v>
      </c>
      <c r="C28" s="378" t="s">
        <v>435</v>
      </c>
      <c r="D28" s="379" t="s">
        <v>3</v>
      </c>
      <c r="E28" s="380" t="s">
        <v>71</v>
      </c>
      <c r="F28" s="378" t="s">
        <v>72</v>
      </c>
      <c r="G28" s="379" t="s">
        <v>3</v>
      </c>
      <c r="H28" s="380" t="s">
        <v>71</v>
      </c>
      <c r="I28" s="378" t="s">
        <v>72</v>
      </c>
      <c r="J28" s="379" t="s">
        <v>3</v>
      </c>
      <c r="K28" s="380" t="s">
        <v>71</v>
      </c>
      <c r="L28" s="378" t="s">
        <v>72</v>
      </c>
      <c r="M28" s="1468" t="s">
        <v>3</v>
      </c>
      <c r="N28" s="1469"/>
      <c r="O28" s="510"/>
      <c r="P28" s="256"/>
      <c r="Q28" s="370"/>
    </row>
    <row r="29" spans="2:26" ht="26.25" customHeight="1" x14ac:dyDescent="0.2">
      <c r="B29" s="978" t="str">
        <f>' Results Summary'!B8</f>
        <v/>
      </c>
      <c r="C29" s="978" t="str">
        <f>' Results Summary'!B9</f>
        <v/>
      </c>
      <c r="D29" s="979" t="str">
        <f>' Results Summary'!B10</f>
        <v/>
      </c>
      <c r="E29" s="980" t="str">
        <f>' Results Summary'!C8</f>
        <v/>
      </c>
      <c r="F29" s="978" t="str">
        <f>' Results Summary'!C9</f>
        <v/>
      </c>
      <c r="G29" s="982" t="str">
        <f>' Results Summary'!C10</f>
        <v/>
      </c>
      <c r="H29" s="983" t="str">
        <f>' Results Summary'!D8</f>
        <v/>
      </c>
      <c r="I29" s="978" t="str">
        <f>' Results Summary'!D9</f>
        <v/>
      </c>
      <c r="J29" s="979" t="str">
        <f>' Results Summary'!D10</f>
        <v/>
      </c>
      <c r="K29" s="980" t="str">
        <f>' Results Summary'!E8</f>
        <v/>
      </c>
      <c r="L29" s="978" t="str">
        <f>' Results Summary'!E9</f>
        <v/>
      </c>
      <c r="M29" s="1470" t="str">
        <f>' Results Summary'!E10</f>
        <v/>
      </c>
      <c r="N29" s="1471"/>
      <c r="O29" s="511"/>
      <c r="P29" s="1477"/>
      <c r="Q29" s="1478"/>
    </row>
    <row r="30" spans="2:26" x14ac:dyDescent="0.2">
      <c r="B30" s="357"/>
      <c r="C30" s="357"/>
      <c r="D30" s="357"/>
      <c r="E30" s="358"/>
      <c r="F30" s="359"/>
      <c r="G30" s="360"/>
      <c r="H30" s="361"/>
      <c r="I30" s="361"/>
      <c r="J30" s="361"/>
      <c r="K30" s="361"/>
      <c r="L30" s="361"/>
      <c r="M30" s="123"/>
      <c r="N30" s="123"/>
      <c r="O30" s="123"/>
      <c r="P30" s="123"/>
    </row>
    <row r="31" spans="2:26" ht="33" customHeight="1" x14ac:dyDescent="0.2">
      <c r="B31" s="388" t="s">
        <v>457</v>
      </c>
      <c r="C31" s="1107" t="s">
        <v>217</v>
      </c>
      <c r="D31" s="1134"/>
      <c r="E31" s="1134"/>
      <c r="F31" s="1134"/>
      <c r="G31" s="1134"/>
      <c r="H31" s="1134"/>
      <c r="I31" s="1134"/>
      <c r="J31" s="1134"/>
      <c r="K31" s="1134"/>
      <c r="L31" s="1134"/>
      <c r="M31" s="1134"/>
      <c r="N31" s="1134"/>
      <c r="O31" s="656"/>
      <c r="P31" s="656"/>
      <c r="Q31" s="656"/>
    </row>
    <row r="32" spans="2:26" x14ac:dyDescent="0.2">
      <c r="D32" s="239"/>
      <c r="E32" s="238"/>
      <c r="G32" s="238"/>
      <c r="J32" s="238"/>
    </row>
    <row r="33" spans="4:10" x14ac:dyDescent="0.2">
      <c r="D33" s="239"/>
      <c r="E33" s="238"/>
      <c r="G33" s="238"/>
      <c r="J33" s="238"/>
    </row>
    <row r="34" spans="4:10" x14ac:dyDescent="0.2">
      <c r="D34" s="239"/>
      <c r="E34" s="238"/>
      <c r="G34" s="238"/>
      <c r="J34" s="238"/>
    </row>
    <row r="35" spans="4:10" x14ac:dyDescent="0.2">
      <c r="D35" s="239"/>
      <c r="E35" s="238"/>
      <c r="G35" s="238"/>
      <c r="J35" s="238"/>
    </row>
  </sheetData>
  <sheetProtection algorithmName="SHA-512" hashValue="hcr/4rfjSMoDFxxvQvuyjIOimRXnILtjJLJrYlvm5KMRlxoXAZuOMRBdfpeSmkKFQA33nrheq25FPcF4R9v2LA==" saltValue="48QmBmiMlFow9o463cEuvw==" spinCount="100000" sheet="1" objects="1" scenarios="1"/>
  <mergeCells count="15">
    <mergeCell ref="K2:M2"/>
    <mergeCell ref="P29:Q29"/>
    <mergeCell ref="A5:N5"/>
    <mergeCell ref="B26:I26"/>
    <mergeCell ref="L9:N9"/>
    <mergeCell ref="C9:E9"/>
    <mergeCell ref="F9:H9"/>
    <mergeCell ref="I9:K9"/>
    <mergeCell ref="C31:N31"/>
    <mergeCell ref="K27:N27"/>
    <mergeCell ref="M28:N28"/>
    <mergeCell ref="M29:N29"/>
    <mergeCell ref="B27:D27"/>
    <mergeCell ref="E27:G27"/>
    <mergeCell ref="H27:J27"/>
  </mergeCells>
  <phoneticPr fontId="0" type="noConversion"/>
  <pageMargins left="0.5" right="0.5" top="1" bottom="1" header="0.25" footer="0.25"/>
  <pageSetup scale="80" orientation="portrait" r:id="rId1"/>
  <headerFooter alignWithMargins="0">
    <oddFooter>&amp;C&amp;"Arial,Regular"&amp;P of &amp;N</oddFooter>
  </headerFooter>
  <colBreaks count="1" manualBreakCount="1">
    <brk id="14" max="30" man="1"/>
  </colBreaks>
  <drawing r:id="rId2"/>
  <legacyDrawing r:id="rId3"/>
  <mc:AlternateContent xmlns:mc="http://schemas.openxmlformats.org/markup-compatibility/2006">
    <mc:Choice Requires="x14">
      <controls>
        <mc:AlternateContent xmlns:mc="http://schemas.openxmlformats.org/markup-compatibility/2006">
          <mc:Choice Requires="x14">
            <control shapeId="13313" r:id="rId4" name="Check Box 1">
              <controlPr defaultSize="0" autoFill="0" autoLine="0" autoPict="0">
                <anchor moveWithCells="1">
                  <from>
                    <xdr:col>13</xdr:col>
                    <xdr:colOff>19050</xdr:colOff>
                    <xdr:row>0</xdr:row>
                    <xdr:rowOff>352425</xdr:rowOff>
                  </from>
                  <to>
                    <xdr:col>14</xdr:col>
                    <xdr:colOff>161925</xdr:colOff>
                    <xdr:row>1</xdr:row>
                    <xdr:rowOff>314325</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dimension ref="A1:O70"/>
  <sheetViews>
    <sheetView zoomScaleNormal="100" workbookViewId="0">
      <selection activeCell="A3" sqref="A3"/>
    </sheetView>
  </sheetViews>
  <sheetFormatPr defaultColWidth="8.85546875" defaultRowHeight="12.75" x14ac:dyDescent="0.2"/>
  <cols>
    <col min="1" max="1" width="9.28515625" style="174" customWidth="1"/>
    <col min="2" max="2" width="15.7109375" style="174" customWidth="1"/>
    <col min="3" max="3" width="13.28515625" style="174" customWidth="1"/>
    <col min="4" max="4" width="12.7109375" style="174" customWidth="1"/>
    <col min="5" max="5" width="7.7109375" style="174" customWidth="1"/>
    <col min="6" max="6" width="12" style="174" customWidth="1"/>
    <col min="7" max="7" width="6.85546875" style="174" customWidth="1"/>
    <col min="8" max="8" width="12.7109375" style="174" customWidth="1"/>
    <col min="9" max="9" width="8.85546875" style="174"/>
    <col min="10" max="10" width="11.28515625" style="174" customWidth="1"/>
    <col min="11" max="11" width="8.85546875" style="174"/>
    <col min="12" max="12" width="9.7109375" style="174" customWidth="1"/>
    <col min="13" max="13" width="21.85546875" style="174" customWidth="1"/>
    <col min="14" max="14" width="20.42578125" style="174" customWidth="1"/>
    <col min="15" max="16384" width="8.85546875" style="174"/>
  </cols>
  <sheetData>
    <row r="1" spans="1:15" ht="24" customHeight="1" x14ac:dyDescent="0.2">
      <c r="A1" s="1526" t="s">
        <v>479</v>
      </c>
      <c r="B1" s="1526"/>
      <c r="C1" s="1526"/>
      <c r="D1" s="1526"/>
      <c r="E1" s="1526"/>
      <c r="F1" s="1526"/>
      <c r="G1" s="1526"/>
      <c r="H1" s="1526"/>
    </row>
    <row r="2" spans="1:15" ht="31.5" customHeight="1" x14ac:dyDescent="0.25">
      <c r="A2" s="1084"/>
      <c r="B2" s="1084"/>
      <c r="C2" s="1084"/>
      <c r="D2" s="1084"/>
      <c r="E2" s="1551" t="s">
        <v>612</v>
      </c>
      <c r="F2" s="1552"/>
      <c r="G2" s="1552"/>
      <c r="H2" s="1084"/>
    </row>
    <row r="3" spans="1:15" ht="18" x14ac:dyDescent="0.25">
      <c r="A3" s="1083"/>
      <c r="B3" s="1083"/>
      <c r="C3" s="1083"/>
      <c r="D3" s="1083"/>
      <c r="E3" s="1083"/>
      <c r="F3" s="1083"/>
      <c r="G3" s="1083"/>
      <c r="H3" s="1083"/>
    </row>
    <row r="4" spans="1:15" ht="13.5" x14ac:dyDescent="0.25">
      <c r="A4" s="981" t="s">
        <v>584</v>
      </c>
      <c r="B4" s="1539" t="s">
        <v>412</v>
      </c>
      <c r="C4" s="1540"/>
      <c r="D4" s="1540"/>
      <c r="E4" s="1540"/>
      <c r="F4" s="1540"/>
      <c r="G4" s="1540"/>
      <c r="H4" s="1540"/>
    </row>
    <row r="5" spans="1:15" x14ac:dyDescent="0.2">
      <c r="A5" s="981"/>
      <c r="B5" s="1541" t="s">
        <v>413</v>
      </c>
      <c r="C5" s="1541"/>
      <c r="D5" s="1541"/>
      <c r="E5" s="1541"/>
      <c r="F5" s="1541"/>
      <c r="G5" s="1541"/>
      <c r="H5" s="1541"/>
    </row>
    <row r="6" spans="1:15" ht="58.15" customHeight="1" x14ac:dyDescent="0.2">
      <c r="A6" s="981"/>
      <c r="B6" s="1542" t="s">
        <v>414</v>
      </c>
      <c r="C6" s="1542"/>
      <c r="D6" s="1542"/>
      <c r="E6" s="1542"/>
      <c r="F6" s="1542" t="s">
        <v>415</v>
      </c>
      <c r="G6" s="1543"/>
      <c r="H6" s="1543"/>
    </row>
    <row r="7" spans="1:15" ht="18" x14ac:dyDescent="0.25">
      <c r="A7" s="719"/>
      <c r="B7" s="1541" t="s">
        <v>416</v>
      </c>
      <c r="C7" s="1541"/>
      <c r="D7" s="1541"/>
      <c r="E7" s="1541"/>
      <c r="F7" s="1541">
        <v>0.2</v>
      </c>
      <c r="G7" s="1541"/>
      <c r="H7" s="1541"/>
    </row>
    <row r="8" spans="1:15" ht="18" x14ac:dyDescent="0.25">
      <c r="A8" s="719"/>
      <c r="B8" s="1541" t="s">
        <v>417</v>
      </c>
      <c r="C8" s="1541"/>
      <c r="D8" s="1541"/>
      <c r="E8" s="1541"/>
      <c r="F8" s="1541">
        <v>0.3</v>
      </c>
      <c r="G8" s="1541"/>
      <c r="H8" s="1541"/>
    </row>
    <row r="9" spans="1:15" ht="18" x14ac:dyDescent="0.25">
      <c r="A9" s="719"/>
      <c r="B9" s="1541" t="s">
        <v>418</v>
      </c>
      <c r="C9" s="1541"/>
      <c r="D9" s="1541"/>
      <c r="E9" s="1541"/>
      <c r="F9" s="1541">
        <v>0.5</v>
      </c>
      <c r="G9" s="1541"/>
      <c r="H9" s="1541"/>
    </row>
    <row r="10" spans="1:15" ht="18" x14ac:dyDescent="0.25">
      <c r="A10" s="719"/>
      <c r="B10" s="719"/>
      <c r="C10" s="719"/>
      <c r="D10" s="719"/>
      <c r="E10" s="719"/>
      <c r="F10" s="719"/>
      <c r="G10" s="719"/>
      <c r="H10" s="719"/>
    </row>
    <row r="11" spans="1:15" ht="16.899999999999999" customHeight="1" x14ac:dyDescent="0.25">
      <c r="A11" s="719"/>
      <c r="B11" s="720" t="s">
        <v>201</v>
      </c>
      <c r="C11" s="721"/>
      <c r="D11" s="721"/>
      <c r="E11" s="721"/>
      <c r="F11" s="721"/>
      <c r="G11" s="721"/>
      <c r="H11" s="721"/>
      <c r="I11" s="121"/>
    </row>
    <row r="12" spans="1:15" ht="30.6" customHeight="1" x14ac:dyDescent="0.2">
      <c r="A12" s="722"/>
      <c r="B12" s="723" t="s">
        <v>442</v>
      </c>
      <c r="C12" s="723" t="s">
        <v>169</v>
      </c>
      <c r="D12" s="1533" t="s">
        <v>195</v>
      </c>
      <c r="E12" s="1534"/>
      <c r="F12" s="724" t="s">
        <v>196</v>
      </c>
      <c r="G12" s="724" t="s">
        <v>197</v>
      </c>
      <c r="H12" s="724" t="s">
        <v>198</v>
      </c>
    </row>
    <row r="13" spans="1:15" ht="28.5" customHeight="1" x14ac:dyDescent="0.2">
      <c r="A13" s="514" t="s">
        <v>308</v>
      </c>
      <c r="B13" s="999" t="str">
        <f>IF(ISBLANK('1. Facility Info'!D9), "",'1. Facility Info'!D9)</f>
        <v/>
      </c>
      <c r="C13" s="1000" t="str">
        <f>IF(ISBLANK('1. Facility Info'!G9),"",'1. Facility Info'!G9)</f>
        <v/>
      </c>
      <c r="D13" s="1537" t="str">
        <f>IF(ISBLANK('1. Facility Info'!D13:E13), "",'1. Facility Info'!D13:E13)</f>
        <v/>
      </c>
      <c r="E13" s="1538"/>
      <c r="F13" s="1002" t="str">
        <f>IF(ISBLANK('1. Facility Info'!F13), "",'1. Facility Info'!F13)</f>
        <v/>
      </c>
      <c r="G13" s="1001" t="str">
        <f>IF(ISBLANK('1. Facility Info'!G13),"",'1. Facility Info'!G13)</f>
        <v/>
      </c>
      <c r="H13" s="1066" t="str">
        <f>IF(ISBLANK('1. Facility Info'!H13),"",'1. Facility Info'!H13)</f>
        <v/>
      </c>
    </row>
    <row r="14" spans="1:15" x14ac:dyDescent="0.2">
      <c r="A14" s="372"/>
      <c r="B14" s="406"/>
      <c r="C14" s="725"/>
      <c r="D14" s="725"/>
      <c r="E14" s="406"/>
      <c r="F14" s="725"/>
      <c r="G14" s="726"/>
      <c r="H14" s="406"/>
      <c r="I14" s="407"/>
      <c r="N14" s="419"/>
      <c r="O14" s="419"/>
    </row>
    <row r="15" spans="1:15" ht="16.899999999999999" customHeight="1" x14ac:dyDescent="0.2">
      <c r="A15" s="372"/>
      <c r="B15" s="720" t="s">
        <v>485</v>
      </c>
      <c r="C15" s="721"/>
      <c r="D15" s="721"/>
      <c r="E15" s="721"/>
      <c r="F15" s="721"/>
      <c r="G15" s="721"/>
      <c r="H15" s="721"/>
      <c r="I15" s="407"/>
      <c r="N15" s="419"/>
      <c r="O15" s="419"/>
    </row>
    <row r="16" spans="1:15" s="121" customFormat="1" ht="58.15" customHeight="1" x14ac:dyDescent="0.25">
      <c r="A16" s="410"/>
      <c r="B16" s="1529" t="s">
        <v>281</v>
      </c>
      <c r="C16" s="1530"/>
      <c r="D16" s="727" t="s">
        <v>282</v>
      </c>
      <c r="E16" s="1529" t="s">
        <v>283</v>
      </c>
      <c r="F16" s="1530"/>
      <c r="G16" s="1529" t="s">
        <v>284</v>
      </c>
      <c r="H16" s="1530"/>
      <c r="I16" s="407"/>
    </row>
    <row r="17" spans="1:15" s="121" customFormat="1" ht="42" customHeight="1" x14ac:dyDescent="0.2">
      <c r="A17" s="512" t="s">
        <v>513</v>
      </c>
      <c r="B17" s="1531" t="str">
        <f>IF(ISBLANK(' Results Summary'!B11),"",' Results Summary'!B11)</f>
        <v/>
      </c>
      <c r="C17" s="1532"/>
      <c r="D17" s="985" t="str">
        <f>IF((B17=""),"",B17/10^6)</f>
        <v/>
      </c>
      <c r="E17" s="1535" t="str">
        <f>IF(ISBLANK(' Results Summary'!B10), "",' Results Summary'!B10)</f>
        <v/>
      </c>
      <c r="F17" s="1535"/>
      <c r="G17" s="1562" t="str">
        <f>IF(OR(E17="",B17=""),"",(E17/B17)*10^9)</f>
        <v/>
      </c>
      <c r="H17" s="1563"/>
      <c r="I17" s="407"/>
    </row>
    <row r="18" spans="1:15" s="121" customFormat="1" ht="42" customHeight="1" x14ac:dyDescent="0.2">
      <c r="A18" s="512" t="s">
        <v>514</v>
      </c>
      <c r="B18" s="1544" t="str">
        <f>IF(ISBLANK(' Results Summary'!C11),"",' Results Summary'!C11)</f>
        <v/>
      </c>
      <c r="C18" s="1545"/>
      <c r="D18" s="988" t="str">
        <f>IF((B18=""),"",B18/10^6)</f>
        <v/>
      </c>
      <c r="E18" s="1536" t="str">
        <f>IF(ISBLANK(' Results Summary'!C10), "",' Results Summary'!C10)</f>
        <v/>
      </c>
      <c r="F18" s="1536"/>
      <c r="G18" s="1546" t="str">
        <f>IF(OR(E18="",B18=""),"",(E18/B18)*10^9)</f>
        <v/>
      </c>
      <c r="H18" s="1547"/>
      <c r="I18" s="407"/>
      <c r="J18" s="445"/>
    </row>
    <row r="19" spans="1:15" s="121" customFormat="1" ht="42" customHeight="1" x14ac:dyDescent="0.2">
      <c r="A19" s="512" t="s">
        <v>515</v>
      </c>
      <c r="B19" s="1544" t="str">
        <f>IF(ISBLANK(' Results Summary'!D11),"",' Results Summary'!D11)</f>
        <v/>
      </c>
      <c r="C19" s="1545"/>
      <c r="D19" s="988" t="str">
        <f>IF((B19=""),"",B19/10^6)</f>
        <v/>
      </c>
      <c r="E19" s="1536" t="str">
        <f>IF(ISBLANK(' Results Summary'!D10), "",' Results Summary'!D10)</f>
        <v/>
      </c>
      <c r="F19" s="1536"/>
      <c r="G19" s="1546" t="str">
        <f>IF(OR(E19="",B19=""),"",(E19/B19)*10^9)</f>
        <v/>
      </c>
      <c r="H19" s="1547"/>
      <c r="I19" s="407"/>
      <c r="J19" s="446"/>
    </row>
    <row r="20" spans="1:15" s="121" customFormat="1" ht="42" customHeight="1" x14ac:dyDescent="0.2">
      <c r="A20" s="513" t="s">
        <v>516</v>
      </c>
      <c r="B20" s="1527" t="str">
        <f>IF(ISBLANK(' Results Summary'!E11),"",' Results Summary'!E11)</f>
        <v/>
      </c>
      <c r="C20" s="1528"/>
      <c r="D20" s="991" t="str">
        <f>IF((B20=""),"",B20/10^6)</f>
        <v/>
      </c>
      <c r="E20" s="1550" t="str">
        <f>IF(ISBLANK(' Results Summary'!E10), "",' Results Summary'!E10)</f>
        <v/>
      </c>
      <c r="F20" s="1550"/>
      <c r="G20" s="1548" t="str">
        <f>IF(OR(E20="",B20=""),"",(E20/B20)*10^9)</f>
        <v/>
      </c>
      <c r="H20" s="1549"/>
      <c r="I20" s="407"/>
      <c r="J20" s="140"/>
    </row>
    <row r="21" spans="1:15" s="121" customFormat="1" x14ac:dyDescent="0.2">
      <c r="A21" s="372"/>
      <c r="B21" s="728"/>
      <c r="C21" s="729"/>
      <c r="D21" s="728"/>
      <c r="E21" s="730"/>
      <c r="F21" s="730"/>
      <c r="G21" s="730"/>
      <c r="H21" s="731"/>
      <c r="I21" s="407"/>
    </row>
    <row r="22" spans="1:15" ht="16.899999999999999" customHeight="1" x14ac:dyDescent="0.2">
      <c r="A22" s="372"/>
      <c r="B22" s="720" t="s">
        <v>255</v>
      </c>
      <c r="C22" s="721"/>
      <c r="D22" s="721"/>
      <c r="E22" s="721"/>
      <c r="F22" s="721"/>
      <c r="G22" s="721"/>
      <c r="H22" s="721"/>
      <c r="I22" s="407"/>
    </row>
    <row r="23" spans="1:15" s="121" customFormat="1" ht="57.6" customHeight="1" x14ac:dyDescent="0.2">
      <c r="A23" s="408"/>
      <c r="B23" s="1555" t="s">
        <v>585</v>
      </c>
      <c r="C23" s="1556"/>
      <c r="D23" s="1556"/>
      <c r="E23" s="1556"/>
      <c r="F23" s="1556"/>
      <c r="G23" s="1556"/>
      <c r="H23" s="1556"/>
      <c r="I23" s="407"/>
    </row>
    <row r="24" spans="1:15" ht="30.6" customHeight="1" x14ac:dyDescent="0.25">
      <c r="A24" s="719"/>
      <c r="B24" s="732" t="s">
        <v>480</v>
      </c>
      <c r="C24" s="732" t="s">
        <v>481</v>
      </c>
      <c r="D24" s="1529" t="s">
        <v>285</v>
      </c>
      <c r="E24" s="1530"/>
      <c r="F24" s="1561" t="s">
        <v>256</v>
      </c>
      <c r="G24" s="1556"/>
      <c r="H24" s="1556"/>
      <c r="I24" s="121"/>
    </row>
    <row r="25" spans="1:15" ht="42" customHeight="1" x14ac:dyDescent="0.2">
      <c r="A25" s="641" t="s">
        <v>513</v>
      </c>
      <c r="B25" s="993" t="str">
        <f>IF(ISBLANK('2. Wafer Tracking'!C8),"",'2. Wafer Tracking'!C8)</f>
        <v/>
      </c>
      <c r="C25" s="994" t="str">
        <f>IF(ISBLANK('2. Wafer Tracking'!G8),"",'2. Wafer Tracking'!G8)</f>
        <v/>
      </c>
      <c r="D25" s="1557" t="str">
        <f>IF(AND(B25="",C25=""),"",(C25-B25)/365)</f>
        <v/>
      </c>
      <c r="E25" s="1558"/>
      <c r="F25" s="1559" t="str">
        <f>IF(OR(E17="",D17=""),"",IF(ISBLANK(IF(E17&lt;0.0008,"Reporting Only",IF(D17&gt;37.7,"Tier 1",IF(D17&gt;3.7,"Tier 2","Tier 3")))),"",IF(E17&lt;0.0008,"Reporting Only",IF(D17&gt;37.7,"Tier 1",IF(D17&gt;3.7,"Tier 2","Tier 3")))))</f>
        <v/>
      </c>
      <c r="G25" s="1560"/>
      <c r="H25" s="1560"/>
    </row>
    <row r="26" spans="1:15" ht="42" customHeight="1" x14ac:dyDescent="0.2">
      <c r="A26" s="512" t="s">
        <v>514</v>
      </c>
      <c r="B26" s="995" t="str">
        <f>IF(ISBLANK('2. Wafer Tracking'!C9),"",'2. Wafer Tracking'!C9)</f>
        <v/>
      </c>
      <c r="C26" s="996" t="str">
        <f>IF(ISBLANK('2. Wafer Tracking'!G9),"",'2. Wafer Tracking'!G9)</f>
        <v/>
      </c>
      <c r="D26" s="1506" t="str">
        <f>IF(AND(B26="",C26=""),"",(C26-B26)/365)</f>
        <v/>
      </c>
      <c r="E26" s="1507"/>
      <c r="F26" s="1524" t="str">
        <f>IF(OR(E18="",D18=""),"",IF(ISBLANK(IF(E18&lt;0.0008,"Reporting Only",IF(D18&gt;37.7,"Tier 1",IF(D18&gt;3.7,"Tier 2","Tier 3")))),"",IF(E18&lt;0.0008,"Reporting Only",IF(D18&gt;37.7,"Tier 1",IF(D18&gt;3.7,"Tier 2","Tier 3")))))</f>
        <v/>
      </c>
      <c r="G26" s="1525"/>
      <c r="H26" s="1525"/>
    </row>
    <row r="27" spans="1:15" ht="42" customHeight="1" x14ac:dyDescent="0.2">
      <c r="A27" s="512" t="s">
        <v>515</v>
      </c>
      <c r="B27" s="995" t="str">
        <f>IF(ISBLANK('2. Wafer Tracking'!C10),"",'2. Wafer Tracking'!C10)</f>
        <v/>
      </c>
      <c r="C27" s="996" t="str">
        <f>IF(ISBLANK('2. Wafer Tracking'!G10),"",'2. Wafer Tracking'!G10)</f>
        <v/>
      </c>
      <c r="D27" s="1506" t="str">
        <f>IF(AND(B27="",C27=""),"",(C27-B27)/365)</f>
        <v/>
      </c>
      <c r="E27" s="1507"/>
      <c r="F27" s="1524" t="str">
        <f>IF(OR(E19="",D19=""),"",IF(ISBLANK(IF(E19&lt;0.0008,"Reporting Only",IF(D19&gt;37.7,"Tier 1",IF(D19&gt;3.7,"Tier 2","Tier 3")))),"",IF(E19&lt;0.0008,"Reporting Only",IF(D19&gt;37.7,"Tier 1",IF(D19&gt;3.7,"Tier 2","Tier 3")))))</f>
        <v/>
      </c>
      <c r="G27" s="1525"/>
      <c r="H27" s="1525"/>
    </row>
    <row r="28" spans="1:15" ht="42" customHeight="1" x14ac:dyDescent="0.2">
      <c r="A28" s="513" t="s">
        <v>516</v>
      </c>
      <c r="B28" s="997" t="str">
        <f>IF(ISBLANK('2. Wafer Tracking'!C11),"",'2. Wafer Tracking'!C11)</f>
        <v/>
      </c>
      <c r="C28" s="998" t="str">
        <f>IF(ISBLANK('2. Wafer Tracking'!G11),"",'2. Wafer Tracking'!G11)</f>
        <v/>
      </c>
      <c r="D28" s="1522" t="str">
        <f>IF(AND(B28="",C28=""),"",(C28-B28)/365)</f>
        <v/>
      </c>
      <c r="E28" s="1523"/>
      <c r="F28" s="1553" t="str">
        <f>IF(OR(E20="",D20=""),"",IF(ISBLANK(IF(E20&lt;0.0008,"Reporting Only",IF(D20&gt;37.7,"Tier 1",IF(D20&gt;3.7,"Tier 2","Tier 3")))),"",IF(E20&lt;0.0008,"Reporting Only",IF(D20&gt;37.7,"Tier 1",IF(D20&gt;3.7,"Tier 2","Tier 3")))))</f>
        <v/>
      </c>
      <c r="G28" s="1554"/>
      <c r="H28" s="1554"/>
    </row>
    <row r="29" spans="1:15" s="121" customFormat="1" x14ac:dyDescent="0.2">
      <c r="A29" s="408"/>
      <c r="B29" s="733"/>
      <c r="C29" s="734"/>
      <c r="D29" s="735"/>
      <c r="E29" s="735"/>
      <c r="F29" s="735"/>
      <c r="G29" s="735"/>
      <c r="H29" s="734"/>
      <c r="I29" s="407"/>
    </row>
    <row r="30" spans="1:15" ht="16.899999999999999" customHeight="1" x14ac:dyDescent="0.2">
      <c r="A30" s="372"/>
      <c r="B30" s="720" t="s">
        <v>488</v>
      </c>
      <c r="C30" s="721"/>
      <c r="D30" s="721"/>
      <c r="E30" s="721"/>
      <c r="F30" s="721"/>
      <c r="G30" s="721"/>
      <c r="H30" s="721"/>
      <c r="I30" s="407"/>
      <c r="N30" s="419"/>
      <c r="O30" s="419"/>
    </row>
    <row r="31" spans="1:15" s="121" customFormat="1" ht="94.15" customHeight="1" x14ac:dyDescent="0.2">
      <c r="A31" s="408"/>
      <c r="B31" s="1555" t="s">
        <v>491</v>
      </c>
      <c r="C31" s="1556"/>
      <c r="D31" s="1556"/>
      <c r="E31" s="1556"/>
      <c r="F31" s="1556"/>
      <c r="G31" s="1556"/>
      <c r="H31" s="1556"/>
      <c r="I31" s="407"/>
      <c r="N31" s="442"/>
      <c r="O31" s="442"/>
    </row>
    <row r="32" spans="1:15" s="121" customFormat="1" ht="57" customHeight="1" x14ac:dyDescent="0.25">
      <c r="A32" s="432" t="s">
        <v>487</v>
      </c>
      <c r="B32" s="736" t="s">
        <v>281</v>
      </c>
      <c r="C32" s="727" t="s">
        <v>282</v>
      </c>
      <c r="D32" s="1516" t="s">
        <v>283</v>
      </c>
      <c r="E32" s="1517"/>
      <c r="F32" s="1516" t="s">
        <v>284</v>
      </c>
      <c r="G32" s="1517"/>
      <c r="H32" s="723" t="s">
        <v>256</v>
      </c>
      <c r="I32" s="407"/>
      <c r="J32" s="140"/>
    </row>
    <row r="33" spans="1:13" s="121" customFormat="1" ht="30" customHeight="1" x14ac:dyDescent="0.2">
      <c r="A33" s="447">
        <v>2016</v>
      </c>
      <c r="B33" s="984" t="str">
        <f>IF(AND($C$25="",$C$26="",$C$27="",$C$28=""), "", IF(OR(AND($C$25&gt;='Drop-down'!A32,$C$25&lt;='Drop-down'!B32), AND($C$26&gt;='Drop-down'!A32,$C$26&lt;='Drop-down'!B32), AND($C$27&gt;='Drop-down'!A32,$C$27&lt;='Drop-down'!B32), AND($C$28&gt;='Drop-down'!A32,$C$28&lt;='Drop-down'!B32)), IF(AND(NOT(AND($C$25&gt;='Drop-down'!A32, $C$25&lt;='Drop-down'!B32, $B$17 &lt;&gt; "")), NOT(AND($C$26&gt;='Drop-down'!A32, $C$26&lt;='Drop-down'!B32, $B$18 &lt;&gt; "")), NOT(AND($C$27&gt;='Drop-down'!A32, $C$27&lt;='Drop-down'!B32, $B$19 &lt;&gt; "")), NOT(AND($C$28&gt;='Drop-down'!A32, $C$28&lt;='Drop-down'!B32, $B$20 &lt;&gt; ""))), "", IF(AND($C$25&gt;='Drop-down'!A32, $C$25&lt;='Drop-down'!B32, $B$17 &lt;&gt; ""), $B$17, 0)+IF(AND($C$26&gt;='Drop-down'!A32, $C$26&lt;='Drop-down'!B32, $B$18 &lt;&gt; ""), $B$18, 0)+IF(AND($C$27&gt;='Drop-down'!A32, $C$27&lt;='Drop-down'!B32, $B$19 &lt;&gt; ""), $B$19, 0)+IF(AND($C$28&gt;='Drop-down'!A32,  $C$28 ='Drop-down'!B32,$B$20&lt;&gt;""),$B$20,0)),""))</f>
        <v/>
      </c>
      <c r="C33" s="985" t="str">
        <f t="shared" ref="C33:C38" si="0">IF((B33=""),"",B33/10^6)</f>
        <v/>
      </c>
      <c r="D33" s="1518" t="str">
        <f>IF(AND($C$25="",$C$26="",$C$27="",$C$28=""), "", IF(OR(AND($C$25&gt;='Drop-down'!A32,$C$25&lt;='Drop-down'!B32), AND($C$26&gt;='Drop-down'!A32,$C$26&lt;='Drop-down'!B32), AND($C$27&gt;='Drop-down'!A32,$C$27&lt;='Drop-down'!B32), AND($C$28&gt;='Drop-down'!A32,$C$28&lt;='Drop-down'!B32)), IF(AND(NOT(AND($C$25&gt;='Drop-down'!A32, $C$25&lt;='Drop-down'!B32, $E$17 &lt;&gt; "")), NOT(AND($C$26&gt;='Drop-down'!A32, $C$26&lt;='Drop-down'!B32, $E$18 &lt;&gt; "")), NOT(AND($C$27&gt;='Drop-down'!A32, $C$27&lt;='Drop-down'!B32, $E$19 &lt;&gt; "")), NOT(AND($C$28&gt;='Drop-down'!A32, $C$28&lt;='Drop-down'!B32, $E$20 &lt;&gt; ""))), "", IF(AND($C$25&gt;='Drop-down'!A32, $C$25&lt;='Drop-down'!B32, $E$17 &lt;&gt; ""), $E$17, 0)+IF(AND($C$26&gt;='Drop-down'!A32, $C$26&lt;='Drop-down'!B32, $E$18 &lt;&gt; ""), $E$18, 0)+IF(AND($C$27&gt;='Drop-down'!A32, $C$27&lt;='Drop-down'!B32, $E$19 &lt;&gt; ""), $E$19, 0)+IF(AND($C$28&gt;='Drop-down'!A32,  $C$28 ='Drop-down'!B32,$E$20&lt;&gt;""),$E$20,0)),""))</f>
        <v/>
      </c>
      <c r="E33" s="1519"/>
      <c r="F33" s="1520" t="str">
        <f t="shared" ref="F33:F38" si="1">IF(OR(D33="",B33=""),"",(D33/B33)*10^9)</f>
        <v/>
      </c>
      <c r="G33" s="1521"/>
      <c r="H33" s="986" t="str">
        <f t="shared" ref="H33:H53" si="2">IF(OR(C33="",D33=""),"",IF(ISBLANK(IF(D33&lt;0.0008,"Reporting Only",IF(C33&gt;37.7,"Tier 1",IF(C33&gt;3.7,"Tier 2","Tier 3")))),"",IF(D33&lt;0.0008,"Reporting Only",IF(C33&gt;37.7,"Tier 1",IF(C33&gt;3.7,"Tier 2","Tier 3")))))</f>
        <v/>
      </c>
      <c r="I33" s="407"/>
      <c r="J33" s="445"/>
    </row>
    <row r="34" spans="1:13" s="121" customFormat="1" ht="30" customHeight="1" x14ac:dyDescent="0.2">
      <c r="A34" s="448">
        <v>2017</v>
      </c>
      <c r="B34" s="987" t="str">
        <f>IF(AND($C$25="",$C$26="",$C$27="",$C$28=""), "", IF(OR(AND($C$25&gt;='Drop-down'!A33,$C$25&lt;='Drop-down'!B33), AND($C$26&gt;='Drop-down'!A33,$C$26&lt;='Drop-down'!B33), AND($C$27&gt;='Drop-down'!A33,$C$27&lt;='Drop-down'!B33), AND($C$28&gt;='Drop-down'!A33,$C$28&lt;='Drop-down'!B33)), IF(AND(NOT(AND($C$25&gt;='Drop-down'!A33, $C$25&lt;='Drop-down'!B33, $B$17 &lt;&gt; "")), NOT(AND($C$26&gt;='Drop-down'!A33, $C$26&lt;='Drop-down'!B33, $B$18 &lt;&gt; "")), NOT(AND($C$27&gt;='Drop-down'!A33, $C$27&lt;='Drop-down'!B33, $B$19 &lt;&gt; "")), NOT(AND($C$28&gt;='Drop-down'!A33, $C$28&lt;='Drop-down'!B33, $B$20 &lt;&gt; ""))), "", IF(AND($C$25&gt;='Drop-down'!A33, $C$25&lt;='Drop-down'!B33, $B$17 &lt;&gt; ""), $B$17, 0)+IF(AND($C$26&gt;='Drop-down'!A33, $C$26&lt;='Drop-down'!B33, $B$18 &lt;&gt; ""), $B$18, 0)+IF(AND($C$27&gt;='Drop-down'!A33, $C$27&lt;='Drop-down'!B33, $B$19 &lt;&gt; ""), $B$19, 0)+IF(AND($C$28&gt;='Drop-down'!A33,  $C$28 ='Drop-down'!B33,$B$20&lt;&gt;""),$B$20,0)),""))</f>
        <v/>
      </c>
      <c r="C34" s="988" t="str">
        <f t="shared" si="0"/>
        <v/>
      </c>
      <c r="D34" s="1514" t="str">
        <f>IF(AND($C$25="",$C$26="",$C$27="",$C$28=""), "", IF(OR(AND($C$25&gt;='Drop-down'!A33,$C$25&lt;='Drop-down'!B33), AND($C$26&gt;='Drop-down'!A33,$C$26&lt;='Drop-down'!B33), AND($C$27&gt;='Drop-down'!A33,$C$27&lt;='Drop-down'!B33), AND($C$28&gt;='Drop-down'!A33,$C$28&lt;='Drop-down'!B33)), IF(AND(NOT(AND($C$25&gt;='Drop-down'!A33, $C$25&lt;='Drop-down'!B33, $E$17 &lt;&gt; "")), NOT(AND($C$26&gt;='Drop-down'!A33, $C$26&lt;='Drop-down'!B33, $E$18 &lt;&gt; "")), NOT(AND($C$27&gt;='Drop-down'!A33, $C$27&lt;='Drop-down'!B33, $E$19 &lt;&gt; "")), NOT(AND($C$28&gt;='Drop-down'!A33, $C$28&lt;='Drop-down'!B33, $E$20 &lt;&gt; ""))), "", IF(AND($C$25&gt;='Drop-down'!A33, $C$25&lt;='Drop-down'!B33, $E$17 &lt;&gt; ""), $E$17, 0)+IF(AND($C$26&gt;='Drop-down'!A33, $C$26&lt;='Drop-down'!B33, $E$18 &lt;&gt; ""), $E$18, 0)+IF(AND($C$27&gt;='Drop-down'!A33, $C$27&lt;='Drop-down'!B33, $E$19 &lt;&gt; ""), $E$19, 0)+IF(AND($C$28&gt;='Drop-down'!A33,  $C$28 ='Drop-down'!B33,$E$20&lt;&gt;""),$E$20,0)),""))</f>
        <v/>
      </c>
      <c r="E34" s="1515"/>
      <c r="F34" s="1512" t="str">
        <f t="shared" si="1"/>
        <v/>
      </c>
      <c r="G34" s="1513"/>
      <c r="H34" s="989" t="str">
        <f t="shared" si="2"/>
        <v/>
      </c>
      <c r="I34" s="407"/>
    </row>
    <row r="35" spans="1:13" s="121" customFormat="1" ht="30" customHeight="1" x14ac:dyDescent="0.2">
      <c r="A35" s="448">
        <v>2018</v>
      </c>
      <c r="B35" s="987" t="str">
        <f>IF(AND($C$25="",$C$26="",$C$27="",$C$28=""), "", IF(OR(AND($C$25&gt;='Drop-down'!A34,$C$25&lt;='Drop-down'!B34), AND($C$26&gt;='Drop-down'!A34,$C$26&lt;='Drop-down'!B34), AND($C$27&gt;='Drop-down'!A34,$C$27&lt;='Drop-down'!B34), AND($C$28&gt;='Drop-down'!A34,$C$28&lt;='Drop-down'!B34)), IF(AND(NOT(AND($C$25&gt;='Drop-down'!A34, $C$25&lt;='Drop-down'!B34, $B$17 &lt;&gt; "")), NOT(AND($C$26&gt;='Drop-down'!A34, $C$26&lt;='Drop-down'!B34, $B$18 &lt;&gt; "")), NOT(AND($C$27&gt;='Drop-down'!A34, $C$27&lt;='Drop-down'!B34, $B$19 &lt;&gt; "")), NOT(AND($C$28&gt;='Drop-down'!A34, $C$28&lt;='Drop-down'!B34, $B$20 &lt;&gt; ""))), "", IF(AND($C$25&gt;='Drop-down'!A34, $C$25&lt;='Drop-down'!B34, $B$17 &lt;&gt; ""), $B$17, 0)+IF(AND($C$26&gt;='Drop-down'!A34, $C$26&lt;='Drop-down'!B34, $B$18 &lt;&gt; ""), $B$18, 0)+IF(AND($C$27&gt;='Drop-down'!A34, $C$27&lt;='Drop-down'!B34, $B$19 &lt;&gt; ""), $B$19, 0)+IF(AND($C$28&gt;='Drop-down'!A34,  $C$28 ='Drop-down'!B34,$B$20&lt;&gt;""),$B$20,0)),""))</f>
        <v/>
      </c>
      <c r="C35" s="988" t="str">
        <f t="shared" si="0"/>
        <v/>
      </c>
      <c r="D35" s="1514" t="str">
        <f>IF(AND($C$25="",$C$26="",$C$27="",$C$28=""), "", IF(OR(AND($C$25&gt;='Drop-down'!A34,$C$25&lt;='Drop-down'!B34), AND($C$26&gt;='Drop-down'!A34,$C$26&lt;='Drop-down'!B34), AND($C$27&gt;='Drop-down'!A34,$C$27&lt;='Drop-down'!B34), AND($C$28&gt;='Drop-down'!A34,$C$28&lt;='Drop-down'!B34)), IF(AND(NOT(AND($C$25&gt;='Drop-down'!A34, $C$25&lt;='Drop-down'!B34, $E$17 &lt;&gt; "")), NOT(AND($C$26&gt;='Drop-down'!A34, $C$26&lt;='Drop-down'!B34, $E$18 &lt;&gt; "")), NOT(AND($C$27&gt;='Drop-down'!A34, $C$27&lt;='Drop-down'!B34, $E$19 &lt;&gt; "")), NOT(AND($C$28&gt;='Drop-down'!A34, $C$28&lt;='Drop-down'!B34, $E$20 &lt;&gt; ""))), "", IF(AND($C$25&gt;='Drop-down'!A34, $C$25&lt;='Drop-down'!B34, $E$17 &lt;&gt; ""), $E$17, 0)+IF(AND($C$26&gt;='Drop-down'!A34, $C$26&lt;='Drop-down'!B34, $E$18 &lt;&gt; ""), $E$18, 0)+IF(AND($C$27&gt;='Drop-down'!A34, $C$27&lt;='Drop-down'!B34, $E$19 &lt;&gt; ""), $E$19, 0)+IF(AND($C$28&gt;='Drop-down'!A34,  $C$28 ='Drop-down'!B34,$E$20&lt;&gt;""),$E$20,0)),""))</f>
        <v/>
      </c>
      <c r="E35" s="1515"/>
      <c r="F35" s="1512" t="str">
        <f t="shared" si="1"/>
        <v/>
      </c>
      <c r="G35" s="1513"/>
      <c r="H35" s="989" t="str">
        <f t="shared" si="2"/>
        <v/>
      </c>
      <c r="I35" s="407"/>
    </row>
    <row r="36" spans="1:13" s="121" customFormat="1" ht="30" customHeight="1" x14ac:dyDescent="0.2">
      <c r="A36" s="448">
        <v>2019</v>
      </c>
      <c r="B36" s="987" t="str">
        <f>IF(AND($C$25="",$C$26="",$C$27="",$C$28=""), "", IF(OR(AND($C$25&gt;='Drop-down'!A35,$C$25&lt;='Drop-down'!B35), AND($C$26&gt;='Drop-down'!A35,$C$26&lt;='Drop-down'!B35), AND($C$27&gt;='Drop-down'!A35,$C$27&lt;='Drop-down'!B35), AND($C$28&gt;='Drop-down'!A35,$C$28&lt;='Drop-down'!B35)), IF(AND(NOT(AND($C$25&gt;='Drop-down'!A35, $C$25&lt;='Drop-down'!B35, $B$17 &lt;&gt; "")), NOT(AND($C$26&gt;='Drop-down'!A35, $C$26&lt;='Drop-down'!B35, $B$18 &lt;&gt; "")), NOT(AND($C$27&gt;='Drop-down'!A35, $C$27&lt;='Drop-down'!B35, $B$19 &lt;&gt; "")), NOT(AND($C$28&gt;='Drop-down'!A35, $C$28&lt;='Drop-down'!B35, $B$20 &lt;&gt; ""))), "", IF(AND($C$25&gt;='Drop-down'!A35, $C$25&lt;='Drop-down'!B35, $B$17 &lt;&gt; ""), $B$17, 0)+IF(AND($C$26&gt;='Drop-down'!A35, $C$26&lt;='Drop-down'!B35, $B$18 &lt;&gt; ""), $B$18, 0)+IF(AND($C$27&gt;='Drop-down'!A35, $C$27&lt;='Drop-down'!B35, $B$19 &lt;&gt; ""), $B$19, 0)+IF(AND($C$28&gt;='Drop-down'!A35,  $C$28 ='Drop-down'!B35,$B$20&lt;&gt;""),$B$20,0)),""))</f>
        <v/>
      </c>
      <c r="C36" s="988" t="str">
        <f t="shared" si="0"/>
        <v/>
      </c>
      <c r="D36" s="1514" t="str">
        <f>IF(AND($C$25="",$C$26="",$C$27="",$C$28=""), "", IF(OR(AND($C$25&gt;='Drop-down'!A35,$C$25&lt;='Drop-down'!B35), AND($C$26&gt;='Drop-down'!A35,$C$26&lt;='Drop-down'!B35), AND($C$27&gt;='Drop-down'!A35,$C$27&lt;='Drop-down'!B35), AND($C$28&gt;='Drop-down'!A35,$C$28&lt;='Drop-down'!B35)), IF(AND(NOT(AND($C$25&gt;='Drop-down'!A35, $C$25&lt;='Drop-down'!B35, $E$17 &lt;&gt; "")), NOT(AND($C$26&gt;='Drop-down'!A35, $C$26&lt;='Drop-down'!B35, $E$18 &lt;&gt; "")), NOT(AND($C$27&gt;='Drop-down'!A35, $C$27&lt;='Drop-down'!B35, $E$19 &lt;&gt; "")), NOT(AND($C$28&gt;='Drop-down'!A35, $C$28&lt;='Drop-down'!B35, $E$20 &lt;&gt; ""))), "", IF(AND($C$25&gt;='Drop-down'!A35, $C$25&lt;='Drop-down'!B35, $E$17 &lt;&gt; ""), $E$17, 0)+IF(AND($C$26&gt;='Drop-down'!A35, $C$26&lt;='Drop-down'!B35, $E$18 &lt;&gt; ""), $E$18, 0)+IF(AND($C$27&gt;='Drop-down'!A35, $C$27&lt;='Drop-down'!B35, $E$19 &lt;&gt; ""), $E$19, 0)+IF(AND($C$28&gt;='Drop-down'!A35,  $C$28 ='Drop-down'!B35,$E$20&lt;&gt;""),$E$20,0)),""))</f>
        <v/>
      </c>
      <c r="E36" s="1515"/>
      <c r="F36" s="1512" t="str">
        <f t="shared" si="1"/>
        <v/>
      </c>
      <c r="G36" s="1513"/>
      <c r="H36" s="989" t="str">
        <f t="shared" si="2"/>
        <v/>
      </c>
      <c r="I36" s="407"/>
      <c r="L36" s="121" t="str">
        <f>IF(ISBLANK('1. Facility Info'!D20), "",'1. Facility Info'!D20)</f>
        <v/>
      </c>
    </row>
    <row r="37" spans="1:13" s="121" customFormat="1" ht="30" customHeight="1" x14ac:dyDescent="0.2">
      <c r="A37" s="448">
        <v>2020</v>
      </c>
      <c r="B37" s="987" t="str">
        <f>IF(AND($C$25="",$C$26="",$C$27="",$C$28=""), "", IF(OR(AND($C$25&gt;='Drop-down'!A36,$C$25&lt;='Drop-down'!B36), AND($C$26&gt;='Drop-down'!A36,$C$26&lt;='Drop-down'!B36), AND($C$27&gt;='Drop-down'!A36,$C$27&lt;='Drop-down'!B36), AND($C$28&gt;='Drop-down'!A36,$C$28&lt;='Drop-down'!B36)), IF(AND(NOT(AND($C$25&gt;='Drop-down'!A36, $C$25&lt;='Drop-down'!B36, $B$17 &lt;&gt; "")), NOT(AND($C$26&gt;='Drop-down'!A36, $C$26&lt;='Drop-down'!B36, $B$18 &lt;&gt; "")), NOT(AND($C$27&gt;='Drop-down'!A36, $C$27&lt;='Drop-down'!B36, $B$19 &lt;&gt; "")), NOT(AND($C$28&gt;='Drop-down'!A36, $C$28&lt;='Drop-down'!B36, $B$20 &lt;&gt; ""))), "", IF(AND($C$25&gt;='Drop-down'!A36, $C$25&lt;='Drop-down'!B36, $B$17 &lt;&gt; ""), $B$17, 0)+IF(AND($C$26&gt;='Drop-down'!A36, $C$26&lt;='Drop-down'!B36, $B$18 &lt;&gt; ""), $B$18, 0)+IF(AND($C$27&gt;='Drop-down'!A36, $C$27&lt;='Drop-down'!B36, $B$19 &lt;&gt; ""), $B$19, 0)+IF(AND($C$28&gt;='Drop-down'!A36,  $C$28 ='Drop-down'!B36,$B$20&lt;&gt;""),$B$20,0)),""))</f>
        <v/>
      </c>
      <c r="C37" s="988" t="str">
        <f t="shared" si="0"/>
        <v/>
      </c>
      <c r="D37" s="1514" t="str">
        <f>IF(AND($C$25="",$C$26="",$C$27="",$C$28=""), "", IF(OR(AND($C$25&gt;='Drop-down'!A36,$C$25&lt;='Drop-down'!B36), AND($C$26&gt;='Drop-down'!A36,$C$26&lt;='Drop-down'!B36), AND($C$27&gt;='Drop-down'!A36,$C$27&lt;='Drop-down'!B36), AND($C$28&gt;='Drop-down'!A36,$C$28&lt;='Drop-down'!B36)), IF(AND(NOT(AND($C$25&gt;='Drop-down'!A36, $C$25&lt;='Drop-down'!B36, $E$17 &lt;&gt; "")), NOT(AND($C$26&gt;='Drop-down'!A36, $C$26&lt;='Drop-down'!B36, $E$18 &lt;&gt; "")), NOT(AND($C$27&gt;='Drop-down'!A36, $C$27&lt;='Drop-down'!B36, $E$19 &lt;&gt; "")), NOT(AND($C$28&gt;='Drop-down'!A36, $C$28&lt;='Drop-down'!B36, $E$20 &lt;&gt; ""))), "", IF(AND($C$25&gt;='Drop-down'!A36, $C$25&lt;='Drop-down'!B36, $E$17 &lt;&gt; ""), $E$17, 0)+IF(AND($C$26&gt;='Drop-down'!A36, $C$26&lt;='Drop-down'!B36, $E$18 &lt;&gt; ""), $E$18, 0)+IF(AND($C$27&gt;='Drop-down'!A36, $C$27&lt;='Drop-down'!B36, $E$19 &lt;&gt; ""), $E$19, 0)+IF(AND($C$28&gt;='Drop-down'!A36,  $C$28 ='Drop-down'!B36,$E$20&lt;&gt;""),$E$20,0)),""))</f>
        <v/>
      </c>
      <c r="E37" s="1515"/>
      <c r="F37" s="1512" t="str">
        <f t="shared" si="1"/>
        <v/>
      </c>
      <c r="G37" s="1513"/>
      <c r="H37" s="989" t="str">
        <f t="shared" si="2"/>
        <v/>
      </c>
      <c r="I37" s="407"/>
    </row>
    <row r="38" spans="1:13" s="121" customFormat="1" ht="30" customHeight="1" x14ac:dyDescent="0.2">
      <c r="A38" s="476">
        <v>2021</v>
      </c>
      <c r="B38" s="990" t="str">
        <f>IF(AND($C$25="",$C$26="",$C$27="",$C$28=""), "", IF(OR(AND($C$25&gt;='Drop-down'!A37,$C$25&lt;='Drop-down'!B37), AND($C$26&gt;='Drop-down'!A37,$C$26&lt;='Drop-down'!B37), AND($C$27&gt;='Drop-down'!A37,$C$27&lt;='Drop-down'!B37), AND($C$28&gt;='Drop-down'!A37,$C$28&lt;='Drop-down'!B37)), IF(AND(NOT(AND($C$25&gt;='Drop-down'!A37, $C$25&lt;='Drop-down'!B37, $B$17 &lt;&gt; "")), NOT(AND($C$26&gt;='Drop-down'!A37, $C$26&lt;='Drop-down'!B37, $B$18 &lt;&gt; "")), NOT(AND($C$27&gt;='Drop-down'!A37, $C$27&lt;='Drop-down'!B37, $B$19 &lt;&gt; "")), NOT(AND($C$28&gt;='Drop-down'!A37, $C$28&lt;='Drop-down'!B37, $B$20 &lt;&gt; ""))), "", IF(AND($C$25&gt;='Drop-down'!A37, $C$25&lt;='Drop-down'!B37, $B$17 &lt;&gt; ""), $B$17, 0)+IF(AND($C$26&gt;='Drop-down'!A37, $C$26&lt;='Drop-down'!B37, $B$18 &lt;&gt; ""), $B$18, 0)+IF(AND($C$27&gt;='Drop-down'!A37, $C$27&lt;='Drop-down'!B37, $B$19 &lt;&gt; ""), $B$19, 0)+IF(AND($C$28&gt;='Drop-down'!A37,  $C$28 ='Drop-down'!B37,$B$20&lt;&gt;""),$B$20,0)),""))</f>
        <v/>
      </c>
      <c r="C38" s="991" t="str">
        <f t="shared" si="0"/>
        <v/>
      </c>
      <c r="D38" s="1508" t="str">
        <f>IF(AND($C$25="",$C$26="",$C$27="",$C$28=""), "", IF(OR(AND($C$25&gt;='Drop-down'!A37,$C$25&lt;='Drop-down'!B37), AND($C$26&gt;='Drop-down'!A37,$C$26&lt;='Drop-down'!B37), AND($C$27&gt;='Drop-down'!A37,$C$27&lt;='Drop-down'!B37), AND($C$28&gt;='Drop-down'!A37,$C$28&lt;='Drop-down'!B37)), IF(AND(NOT(AND($C$25&gt;='Drop-down'!A37, $C$25&lt;='Drop-down'!B37, $E$17 &lt;&gt; "")), NOT(AND($C$26&gt;='Drop-down'!A37, $C$26&lt;='Drop-down'!B37, $E$18 &lt;&gt; "")), NOT(AND($C$27&gt;='Drop-down'!A37, $C$27&lt;='Drop-down'!B37, $E$19 &lt;&gt; "")), NOT(AND($C$28&gt;='Drop-down'!A37, $C$28&lt;='Drop-down'!B37, $E$20 &lt;&gt; ""))), "", IF(AND($C$25&gt;='Drop-down'!A37, $C$25&lt;='Drop-down'!B37, $E$17 &lt;&gt; ""), $E$17, 0)+IF(AND($C$26&gt;='Drop-down'!A37, $C$26&lt;='Drop-down'!B37, $E$18 &lt;&gt; ""), $E$18, 0)+IF(AND($C$27&gt;='Drop-down'!A37, $C$27&lt;='Drop-down'!B37, $E$19 &lt;&gt; ""), $E$19, 0)+IF(AND($C$28&gt;='Drop-down'!A37,  $C$28 ='Drop-down'!B37,$E$20&lt;&gt;""),$E$20,0)),""))</f>
        <v/>
      </c>
      <c r="E38" s="1509"/>
      <c r="F38" s="1510" t="str">
        <f t="shared" si="1"/>
        <v/>
      </c>
      <c r="G38" s="1511"/>
      <c r="H38" s="992" t="str">
        <f t="shared" si="2"/>
        <v/>
      </c>
      <c r="I38" s="407"/>
    </row>
    <row r="39" spans="1:13" s="121" customFormat="1" ht="16.899999999999999" hidden="1" customHeight="1" x14ac:dyDescent="0.2">
      <c r="A39" s="448">
        <v>2016</v>
      </c>
      <c r="B39" s="477" t="e">
        <f>IF(AND($C$25="",$C$26="",$C$27="",$C$28="",#REF!=""),"",IF(OR(AND($C$25&gt;='Drop-down'!A38,$C$25&lt;='Drop-down'!B38),AND($C$26&gt;='Drop-down'!A38,$C$26&lt;='Drop-down'!B38),AND($C$27&gt;='Drop-down'!A38,$C$27&lt;='Drop-down'!B38),AND($C$28&gt;='Drop-down'!A38,$C$28&lt;='Drop-down'!B38),AND(#REF!&gt;='Drop-down'!A38,#REF!&lt;='Drop-down'!B38)),IF(AND($C$25&gt;='Drop-down'!A38,'Result (Report)'!$C$25&lt;='Drop-down'!B38), 'Result (Report)'!$B$17,0)+IF(AND('Result (Report)'!$C$26&gt;='Drop-down'!A38,'Result (Report)'!$C$26&lt;='Drop-down'!B38),'Result (Report)'!$B$18,0)+IF(AND('Result (Report)'!$C$27&gt;='Drop-down'!A38,'Result (Report)'!$C$27&lt;='Drop-down'!B38),'Result (Report)'!$B$19,0)+IF(AND('Result (Report)'!$C$28&gt;='Drop-down'!A38,'Result (Report)'!$C$28&lt;='Drop-down'!B38),'Result (Report)'!$B$20,0)+IF(AND('Result (Report)'!#REF!&gt;='Drop-down'!A38,'Result (Report)'!#REF!&lt;='Drop-down'!B38),'Result (Report)'!#REF!,0),""))</f>
        <v>#REF!</v>
      </c>
      <c r="C39" s="431" t="e">
        <f t="shared" ref="C39:C53" si="3">IF((B39=""),"",B39/10^6)</f>
        <v>#REF!</v>
      </c>
      <c r="D39" s="1504" t="e">
        <f>IF(AND($C$25="",$C$26="",$C$27="",$C$28="",#REF!=""),"",IF(OR(AND($C$25&gt;='Drop-down'!A38,$C$25&lt;='Drop-down'!B38),AND($C$26&gt;='Drop-down'!A38,$C$26&lt;='Drop-down'!B38),AND($C$27&gt;='Drop-down'!A38,$C$27&lt;='Drop-down'!B38),AND($C$28&gt;='Drop-down'!A38,$C$28&lt;='Drop-down'!B38),AND(#REF!&gt;='Drop-down'!A38,#REF!&lt;='Drop-down'!B38)),IF(AND($C$25&gt;='Drop-down'!A38,'Result (Report)'!$C$25&lt;='Drop-down'!B38),'Result (Report)'!$E$17,0)+IF(AND('Result (Report)'!$C$26&gt;='Drop-down'!A38,'Result (Report)'!$C$26&lt;='Drop-down'!B38),'Result (Report)'!$E$18,0)+IF(AND('Result (Report)'!$C$27&gt;='Drop-down'!A38,'Result (Report)'!$C$27&lt;='Drop-down'!B38),'Result (Report)'!$E$19,0)+IF(AND('Result (Report)'!$C$28&gt;='Drop-down'!A38,'Result (Report)'!$C$28&lt;='Drop-down'!B38),'Result (Report)'!$E$20,0)+IF(AND('Result (Report)'!#REF!&gt;='Drop-down'!A38,'Result (Report)'!#REF!&lt;='Drop-down'!B38),'Result (Report)'!#REF!,0),""))</f>
        <v>#REF!</v>
      </c>
      <c r="E39" s="1505"/>
      <c r="F39" s="1491" t="e">
        <f t="shared" ref="F39:F53" si="4">IF(OR(D39,B39=""),"",(D39/B39)*10^9)</f>
        <v>#REF!</v>
      </c>
      <c r="G39" s="1492"/>
      <c r="H39" s="657" t="e">
        <f t="shared" si="2"/>
        <v>#REF!</v>
      </c>
      <c r="I39" s="407"/>
    </row>
    <row r="40" spans="1:13" s="121" customFormat="1" ht="16.899999999999999" hidden="1" customHeight="1" x14ac:dyDescent="0.2">
      <c r="A40" s="448">
        <v>2017</v>
      </c>
      <c r="B40" s="449" t="e">
        <f>IF(AND($C$25="",$C$26="",$C$27="",$C$28="",#REF!=""),"",IF(OR(AND($C$25&gt;='Drop-down'!A39,$C$25&lt;='Drop-down'!B39),AND($C$26&gt;='Drop-down'!A39,$C$26&lt;='Drop-down'!B39),AND($C$27&gt;='Drop-down'!A39,$C$27&lt;='Drop-down'!B39),AND($C$28&gt;='Drop-down'!A39,$C$28&lt;='Drop-down'!B39),AND(#REF!&gt;='Drop-down'!A39,#REF!&lt;='Drop-down'!B39)),IF(AND($C$25&gt;='Drop-down'!A39,'Result (Report)'!$C$25&lt;='Drop-down'!B39), 'Result (Report)'!$B$17,0)+IF(AND('Result (Report)'!$C$26&gt;='Drop-down'!A39,'Result (Report)'!$C$26&lt;='Drop-down'!B39),'Result (Report)'!$B$18,0)+IF(AND('Result (Report)'!$C$27&gt;='Drop-down'!A39,'Result (Report)'!$C$27&lt;='Drop-down'!B39),'Result (Report)'!$B$19,0)+IF(AND('Result (Report)'!$C$28&gt;='Drop-down'!A39,'Result (Report)'!$C$28&lt;='Drop-down'!B39),'Result (Report)'!$B$20,0)+IF(AND('Result (Report)'!#REF!&gt;='Drop-down'!A39,'Result (Report)'!#REF!&lt;='Drop-down'!B39),'Result (Report)'!#REF!,0),""))</f>
        <v>#REF!</v>
      </c>
      <c r="C40" s="421" t="e">
        <f t="shared" si="3"/>
        <v>#REF!</v>
      </c>
      <c r="D40" s="1487" t="e">
        <f>IF(AND($C$25="",$C$26="",$C$27="",$C$28="",#REF!=""),"",IF(OR(AND($C$25&gt;='Drop-down'!A39,$C$25&lt;='Drop-down'!B39),AND($C$26&gt;='Drop-down'!A39,$C$26&lt;='Drop-down'!B39),AND($C$27&gt;='Drop-down'!A39,$C$27&lt;='Drop-down'!B39),AND($C$28&gt;='Drop-down'!A39,$C$28&lt;='Drop-down'!B39),AND(#REF!&gt;='Drop-down'!A39,#REF!&lt;='Drop-down'!B39)),IF(AND($C$25&gt;='Drop-down'!A39,'Result (Report)'!$C$25&lt;='Drop-down'!B39),'Result (Report)'!$E$17,0)+IF(AND('Result (Report)'!$C$26&gt;='Drop-down'!A39,'Result (Report)'!$C$26&lt;='Drop-down'!B39),'Result (Report)'!$E$18,0)+IF(AND('Result (Report)'!$C$27&gt;='Drop-down'!A39,'Result (Report)'!$C$27&lt;='Drop-down'!B39),'Result (Report)'!$E$19,0)+IF(AND('Result (Report)'!$C$28&gt;='Drop-down'!A39,'Result (Report)'!$C$28&lt;='Drop-down'!B39),'Result (Report)'!$E$20,0)+IF(AND('Result (Report)'!#REF!&gt;='Drop-down'!A39,'Result (Report)'!#REF!&lt;='Drop-down'!B39),'Result (Report)'!#REF!,0),""))</f>
        <v>#REF!</v>
      </c>
      <c r="E40" s="1488"/>
      <c r="F40" s="1485" t="e">
        <f t="shared" si="4"/>
        <v>#REF!</v>
      </c>
      <c r="G40" s="1486"/>
      <c r="H40" s="450" t="e">
        <f t="shared" si="2"/>
        <v>#REF!</v>
      </c>
      <c r="I40" s="407"/>
    </row>
    <row r="41" spans="1:13" s="121" customFormat="1" ht="16.899999999999999" hidden="1" customHeight="1" x14ac:dyDescent="0.2">
      <c r="A41" s="448">
        <v>2018</v>
      </c>
      <c r="B41" s="449" t="e">
        <f>IF(AND($C$25="",$C$26="",$C$27="",$C$28="",#REF!=""),"",IF(OR(AND($C$25&gt;='Drop-down'!A40,$C$25&lt;='Drop-down'!B40),AND($C$26&gt;='Drop-down'!A40,$C$26&lt;='Drop-down'!B40),AND($C$27&gt;='Drop-down'!A40,$C$27&lt;='Drop-down'!B40),AND($C$28&gt;='Drop-down'!A40,$C$28&lt;='Drop-down'!B40),AND(#REF!&gt;='Drop-down'!A40,#REF!&lt;='Drop-down'!B40)),IF(AND($C$25&gt;='Drop-down'!A40,'Result (Report)'!$C$25&lt;='Drop-down'!B40), 'Result (Report)'!$B$17,0)+IF(AND('Result (Report)'!$C$26&gt;='Drop-down'!A40,'Result (Report)'!$C$26&lt;='Drop-down'!B40),'Result (Report)'!$B$18,0)+IF(AND('Result (Report)'!$C$27&gt;='Drop-down'!A40,'Result (Report)'!$C$27&lt;='Drop-down'!B40),'Result (Report)'!$B$19,0)+IF(AND('Result (Report)'!$C$28&gt;='Drop-down'!A40,'Result (Report)'!$C$28&lt;='Drop-down'!B40),'Result (Report)'!$B$20,0)+IF(AND('Result (Report)'!#REF!&gt;='Drop-down'!A40,'Result (Report)'!#REF!&lt;='Drop-down'!B40),'Result (Report)'!#REF!,0),""))</f>
        <v>#REF!</v>
      </c>
      <c r="C41" s="421" t="e">
        <f t="shared" si="3"/>
        <v>#REF!</v>
      </c>
      <c r="D41" s="1487" t="e">
        <f>IF(AND($C$25="",$C$26="",$C$27="",$C$28="",#REF!=""),"",IF(OR(AND($C$25&gt;='Drop-down'!A40,$C$25&lt;='Drop-down'!B40),AND($C$26&gt;='Drop-down'!A40,$C$26&lt;='Drop-down'!B40),AND($C$27&gt;='Drop-down'!A40,$C$27&lt;='Drop-down'!B40),AND($C$28&gt;='Drop-down'!A40,$C$28&lt;='Drop-down'!B40),AND(#REF!&gt;='Drop-down'!A40,#REF!&lt;='Drop-down'!B40)),IF(AND($C$25&gt;='Drop-down'!A40,'Result (Report)'!$C$25&lt;='Drop-down'!B40),'Result (Report)'!$E$17,0)+IF(AND('Result (Report)'!$C$26&gt;='Drop-down'!A40,'Result (Report)'!$C$26&lt;='Drop-down'!B40),'Result (Report)'!$E$18,0)+IF(AND('Result (Report)'!$C$27&gt;='Drop-down'!A40,'Result (Report)'!$C$27&lt;='Drop-down'!B40),'Result (Report)'!$E$19,0)+IF(AND('Result (Report)'!$C$28&gt;='Drop-down'!A40,'Result (Report)'!$C$28&lt;='Drop-down'!B40),'Result (Report)'!$E$20,0)+IF(AND('Result (Report)'!#REF!&gt;='Drop-down'!A40,'Result (Report)'!#REF!&lt;='Drop-down'!B40),'Result (Report)'!#REF!,0),""))</f>
        <v>#REF!</v>
      </c>
      <c r="E41" s="1488"/>
      <c r="F41" s="1485" t="e">
        <f t="shared" si="4"/>
        <v>#REF!</v>
      </c>
      <c r="G41" s="1486"/>
      <c r="H41" s="450" t="e">
        <f t="shared" si="2"/>
        <v>#REF!</v>
      </c>
      <c r="I41" s="407"/>
      <c r="L41" s="121" t="str">
        <f>IF(ISBLANK('1. Facility Info'!D25), "",'1. Facility Info'!D25)</f>
        <v/>
      </c>
      <c r="M41" s="121">
        <v>1</v>
      </c>
    </row>
    <row r="42" spans="1:13" s="121" customFormat="1" ht="16.899999999999999" hidden="1" customHeight="1" x14ac:dyDescent="0.2">
      <c r="A42" s="448">
        <v>2019</v>
      </c>
      <c r="B42" s="449" t="e">
        <f>IF(AND($C$25="",$C$26="",$C$27="",$C$28="",#REF!=""),"",IF(OR(AND($C$25&gt;='Drop-down'!A41,$C$25&lt;='Drop-down'!B41),AND($C$26&gt;='Drop-down'!A41,$C$26&lt;='Drop-down'!B41),AND($C$27&gt;='Drop-down'!A41,$C$27&lt;='Drop-down'!B41),AND($C$28&gt;='Drop-down'!A41,$C$28&lt;='Drop-down'!B41),AND(#REF!&gt;='Drop-down'!A41,#REF!&lt;='Drop-down'!B41)),IF(AND($C$25&gt;='Drop-down'!A41,'Result (Report)'!$C$25&lt;='Drop-down'!B41), 'Result (Report)'!$B$17,0)+IF(AND('Result (Report)'!$C$26&gt;='Drop-down'!A41,'Result (Report)'!$C$26&lt;='Drop-down'!B41),'Result (Report)'!$B$18,0)+IF(AND('Result (Report)'!$C$27&gt;='Drop-down'!A41,'Result (Report)'!$C$27&lt;='Drop-down'!B41),'Result (Report)'!$B$19,0)+IF(AND('Result (Report)'!$C$28&gt;='Drop-down'!A41,'Result (Report)'!$C$28&lt;='Drop-down'!B41),'Result (Report)'!$B$20,0)+IF(AND('Result (Report)'!#REF!&gt;='Drop-down'!A41,'Result (Report)'!#REF!&lt;='Drop-down'!B41),'Result (Report)'!#REF!,0),""))</f>
        <v>#REF!</v>
      </c>
      <c r="C42" s="421" t="e">
        <f t="shared" si="3"/>
        <v>#REF!</v>
      </c>
      <c r="D42" s="1487" t="e">
        <f>IF(AND($C$25="",$C$26="",$C$27="",$C$28="",#REF!=""),"",IF(OR(AND($C$25&gt;='Drop-down'!A41,$C$25&lt;='Drop-down'!B41),AND($C$26&gt;='Drop-down'!A41,$C$26&lt;='Drop-down'!B41),AND($C$27&gt;='Drop-down'!A41,$C$27&lt;='Drop-down'!B41),AND($C$28&gt;='Drop-down'!A41,$C$28&lt;='Drop-down'!B41),AND(#REF!&gt;='Drop-down'!A41,#REF!&lt;='Drop-down'!B41)),IF(AND($C$25&gt;='Drop-down'!A41,'Result (Report)'!$C$25&lt;='Drop-down'!B41),'Result (Report)'!$E$17,0)+IF(AND('Result (Report)'!$C$26&gt;='Drop-down'!A41,'Result (Report)'!$C$26&lt;='Drop-down'!B41),'Result (Report)'!$E$18,0)+IF(AND('Result (Report)'!$C$27&gt;='Drop-down'!A41,'Result (Report)'!$C$27&lt;='Drop-down'!B41),'Result (Report)'!$E$19,0)+IF(AND('Result (Report)'!$C$28&gt;='Drop-down'!A41,'Result (Report)'!$C$28&lt;='Drop-down'!B41),'Result (Report)'!$E$20,0)+IF(AND('Result (Report)'!#REF!&gt;='Drop-down'!A41,'Result (Report)'!#REF!&lt;='Drop-down'!B41),'Result (Report)'!#REF!,0),""))</f>
        <v>#REF!</v>
      </c>
      <c r="E42" s="1488"/>
      <c r="F42" s="1485" t="e">
        <f t="shared" si="4"/>
        <v>#REF!</v>
      </c>
      <c r="G42" s="1486"/>
      <c r="H42" s="450" t="e">
        <f t="shared" si="2"/>
        <v>#REF!</v>
      </c>
      <c r="I42" s="407"/>
    </row>
    <row r="43" spans="1:13" s="121" customFormat="1" ht="16.899999999999999" hidden="1" customHeight="1" x14ac:dyDescent="0.2">
      <c r="A43" s="448">
        <v>2020</v>
      </c>
      <c r="B43" s="449" t="e">
        <f>IF(AND($C$25="",$C$26="",$C$27="",$C$28="",#REF!=""),"",IF(OR(AND($C$25&gt;='Drop-down'!A42,$C$25&lt;='Drop-down'!B42),AND($C$26&gt;='Drop-down'!A42,$C$26&lt;='Drop-down'!B42),AND($C$27&gt;='Drop-down'!A42,$C$27&lt;='Drop-down'!B42),AND($C$28&gt;='Drop-down'!A42,$C$28&lt;='Drop-down'!B42),AND(#REF!&gt;='Drop-down'!A42,#REF!&lt;='Drop-down'!B42)),IF(AND($C$25&gt;='Drop-down'!A42,'Result (Report)'!$C$25&lt;='Drop-down'!B42), 'Result (Report)'!$B$17,0)+IF(AND('Result (Report)'!$C$26&gt;='Drop-down'!A42,'Result (Report)'!$C$26&lt;='Drop-down'!B42),'Result (Report)'!$B$18,0)+IF(AND('Result (Report)'!$C$27&gt;='Drop-down'!A42,'Result (Report)'!$C$27&lt;='Drop-down'!B42),'Result (Report)'!$B$19,0)+IF(AND('Result (Report)'!$C$28&gt;='Drop-down'!A42,'Result (Report)'!$C$28&lt;='Drop-down'!B42),'Result (Report)'!$B$20,0)+IF(AND('Result (Report)'!#REF!&gt;='Drop-down'!A42,'Result (Report)'!#REF!&lt;='Drop-down'!B42),'Result (Report)'!#REF!,0),""))</f>
        <v>#REF!</v>
      </c>
      <c r="C43" s="431" t="e">
        <f t="shared" si="3"/>
        <v>#REF!</v>
      </c>
      <c r="D43" s="1487" t="e">
        <f>IF(AND($C$25="",$C$26="",$C$27="",$C$28="",#REF!=""),"",IF(OR(AND($C$25&gt;='Drop-down'!A42,$C$25&lt;='Drop-down'!B42),AND($C$26&gt;='Drop-down'!A42,$C$26&lt;='Drop-down'!B42),AND($C$27&gt;='Drop-down'!A42,$C$27&lt;='Drop-down'!B42),AND($C$28&gt;='Drop-down'!A42,$C$28&lt;='Drop-down'!B42),AND(#REF!&gt;='Drop-down'!A42,#REF!&lt;='Drop-down'!B42)),IF(AND($C$25&gt;='Drop-down'!A42,'Result (Report)'!$C$25&lt;='Drop-down'!B42),'Result (Report)'!$E$17,0)+IF(AND('Result (Report)'!$C$26&gt;='Drop-down'!A42,'Result (Report)'!$C$26&lt;='Drop-down'!B42),'Result (Report)'!$E$18,0)+IF(AND('Result (Report)'!$C$27&gt;='Drop-down'!A42,'Result (Report)'!$C$27&lt;='Drop-down'!B42),'Result (Report)'!$E$19,0)+IF(AND('Result (Report)'!$C$28&gt;='Drop-down'!A42,'Result (Report)'!$C$28&lt;='Drop-down'!B42),'Result (Report)'!$E$20,0)+IF(AND('Result (Report)'!#REF!&gt;='Drop-down'!A42,'Result (Report)'!#REF!&lt;='Drop-down'!B42),'Result (Report)'!#REF!,0),""))</f>
        <v>#REF!</v>
      </c>
      <c r="E43" s="1488"/>
      <c r="F43" s="1491" t="e">
        <f t="shared" si="4"/>
        <v>#REF!</v>
      </c>
      <c r="G43" s="1492"/>
      <c r="H43" s="450" t="e">
        <f t="shared" si="2"/>
        <v>#REF!</v>
      </c>
      <c r="I43" s="407"/>
    </row>
    <row r="44" spans="1:13" s="121" customFormat="1" ht="16.899999999999999" hidden="1" customHeight="1" x14ac:dyDescent="0.2">
      <c r="A44" s="448">
        <v>2021</v>
      </c>
      <c r="B44" s="449" t="e">
        <f>IF(AND($C$25="",$C$26="",$C$27="",$C$28="",#REF!=""),"",IF(OR(AND($C$25&gt;='Drop-down'!A43,$C$25&lt;='Drop-down'!B43),AND($C$26&gt;='Drop-down'!A43,$C$26&lt;='Drop-down'!B43),AND($C$27&gt;='Drop-down'!A43,$C$27&lt;='Drop-down'!B43),AND($C$28&gt;='Drop-down'!A43,$C$28&lt;='Drop-down'!B43),AND(#REF!&gt;='Drop-down'!A43,#REF!&lt;='Drop-down'!B43)),IF(AND($C$25&gt;='Drop-down'!A43,'Result (Report)'!$C$25&lt;='Drop-down'!B43), 'Result (Report)'!$B$17,0)+IF(AND('Result (Report)'!$C$26&gt;='Drop-down'!A43,'Result (Report)'!$C$26&lt;='Drop-down'!B43),'Result (Report)'!$B$18,0)+IF(AND('Result (Report)'!$C$27&gt;='Drop-down'!A43,'Result (Report)'!$C$27&lt;='Drop-down'!B43),'Result (Report)'!$B$19,0)+IF(AND('Result (Report)'!$C$28&gt;='Drop-down'!A43,'Result (Report)'!$C$28&lt;='Drop-down'!B43),'Result (Report)'!$B$20,0)+IF(AND('Result (Report)'!#REF!&gt;='Drop-down'!A43,'Result (Report)'!#REF!&lt;='Drop-down'!B43),'Result (Report)'!#REF!,0),""))</f>
        <v>#REF!</v>
      </c>
      <c r="C44" s="421" t="e">
        <f t="shared" si="3"/>
        <v>#REF!</v>
      </c>
      <c r="D44" s="1487" t="e">
        <f>IF(AND($C$25="",$C$26="",$C$27="",$C$28="",#REF!=""),"",IF(OR(AND($C$25&gt;='Drop-down'!A43,$C$25&lt;='Drop-down'!B43),AND($C$26&gt;='Drop-down'!A43,$C$26&lt;='Drop-down'!B43),AND($C$27&gt;='Drop-down'!A43,$C$27&lt;='Drop-down'!B43),AND($C$28&gt;='Drop-down'!A43,$C$28&lt;='Drop-down'!B43),AND(#REF!&gt;='Drop-down'!A43,#REF!&lt;='Drop-down'!B43)),IF(AND($C$25&gt;='Drop-down'!A43,'Result (Report)'!$C$25&lt;='Drop-down'!B43),'Result (Report)'!$E$17,0)+IF(AND('Result (Report)'!$C$26&gt;='Drop-down'!A43,'Result (Report)'!$C$26&lt;='Drop-down'!B43),'Result (Report)'!$E$18,0)+IF(AND('Result (Report)'!$C$27&gt;='Drop-down'!A43,'Result (Report)'!$C$27&lt;='Drop-down'!B43),'Result (Report)'!$E$19,0)+IF(AND('Result (Report)'!$C$28&gt;='Drop-down'!A43,'Result (Report)'!$C$28&lt;='Drop-down'!B43),'Result (Report)'!$E$20,0)+IF(AND('Result (Report)'!#REF!&gt;='Drop-down'!A43,'Result (Report)'!#REF!&lt;='Drop-down'!B43),'Result (Report)'!#REF!,0),""))</f>
        <v>#REF!</v>
      </c>
      <c r="E44" s="1488"/>
      <c r="F44" s="1485" t="e">
        <f t="shared" si="4"/>
        <v>#REF!</v>
      </c>
      <c r="G44" s="1486"/>
      <c r="H44" s="450" t="e">
        <f t="shared" si="2"/>
        <v>#REF!</v>
      </c>
      <c r="I44" s="407"/>
    </row>
    <row r="45" spans="1:13" s="121" customFormat="1" ht="16.899999999999999" hidden="1" customHeight="1" x14ac:dyDescent="0.2">
      <c r="A45" s="448">
        <v>2022</v>
      </c>
      <c r="B45" s="449" t="e">
        <f>IF(AND($C$25="",$C$26="",$C$27="",$C$28="",#REF!=""),"",IF(OR(AND($C$25&gt;='Drop-down'!A44,$C$25&lt;='Drop-down'!B44),AND($C$26&gt;='Drop-down'!A44,$C$26&lt;='Drop-down'!B44),AND($C$27&gt;='Drop-down'!A44,$C$27&lt;='Drop-down'!B44),AND($C$28&gt;='Drop-down'!A44,$C$28&lt;='Drop-down'!B44),AND(#REF!&gt;='Drop-down'!A44,#REF!&lt;='Drop-down'!B44)),IF(AND($C$25&gt;='Drop-down'!A44,'Result (Report)'!$C$25&lt;='Drop-down'!B44), 'Result (Report)'!$B$17,0)+IF(AND('Result (Report)'!$C$26&gt;='Drop-down'!A44,'Result (Report)'!$C$26&lt;='Drop-down'!B44),'Result (Report)'!$B$18,0)+IF(AND('Result (Report)'!$C$27&gt;='Drop-down'!A44,'Result (Report)'!$C$27&lt;='Drop-down'!B44),'Result (Report)'!$B$19,0)+IF(AND('Result (Report)'!$C$28&gt;='Drop-down'!A44,'Result (Report)'!$C$28&lt;='Drop-down'!B44),'Result (Report)'!$B$20,0)+IF(AND('Result (Report)'!#REF!&gt;='Drop-down'!A44,'Result (Report)'!#REF!&lt;='Drop-down'!B44),'Result (Report)'!#REF!,0),""))</f>
        <v>#REF!</v>
      </c>
      <c r="C45" s="421" t="e">
        <f t="shared" si="3"/>
        <v>#REF!</v>
      </c>
      <c r="D45" s="1487" t="e">
        <f>IF(AND($C$25="",$C$26="",$C$27="",$C$28="",#REF!=""),"",IF(OR(AND($C$25&gt;='Drop-down'!A44,$C$25&lt;='Drop-down'!B44),AND($C$26&gt;='Drop-down'!A44,$C$26&lt;='Drop-down'!B44),AND($C$27&gt;='Drop-down'!A44,$C$27&lt;='Drop-down'!B44),AND($C$28&gt;='Drop-down'!A44,$C$28&lt;='Drop-down'!B44),AND(#REF!&gt;='Drop-down'!A44,#REF!&lt;='Drop-down'!B44)),IF(AND($C$25&gt;='Drop-down'!A44,'Result (Report)'!$C$25&lt;='Drop-down'!B44),'Result (Report)'!$E$17,0)+IF(AND('Result (Report)'!$C$26&gt;='Drop-down'!A44,'Result (Report)'!$C$26&lt;='Drop-down'!B44),'Result (Report)'!$E$18,0)+IF(AND('Result (Report)'!$C$27&gt;='Drop-down'!A44,'Result (Report)'!$C$27&lt;='Drop-down'!B44),'Result (Report)'!$E$19,0)+IF(AND('Result (Report)'!$C$28&gt;='Drop-down'!A44,'Result (Report)'!$C$28&lt;='Drop-down'!B44),'Result (Report)'!$E$20,0)+IF(AND('Result (Report)'!#REF!&gt;='Drop-down'!A44,'Result (Report)'!#REF!&lt;='Drop-down'!B44),'Result (Report)'!#REF!,0),""))</f>
        <v>#REF!</v>
      </c>
      <c r="E45" s="1488"/>
      <c r="F45" s="1485" t="e">
        <f t="shared" si="4"/>
        <v>#REF!</v>
      </c>
      <c r="G45" s="1486"/>
      <c r="H45" s="450" t="e">
        <f t="shared" si="2"/>
        <v>#REF!</v>
      </c>
      <c r="I45" s="407"/>
    </row>
    <row r="46" spans="1:13" s="121" customFormat="1" ht="16.899999999999999" hidden="1" customHeight="1" x14ac:dyDescent="0.2">
      <c r="A46" s="448">
        <v>2023</v>
      </c>
      <c r="B46" s="449" t="e">
        <f>IF(AND($C$25="",$C$26="",$C$27="",$C$28="",#REF!=""),"",IF(OR(AND($C$25&gt;='Drop-down'!A45,$C$25&lt;='Drop-down'!B45),AND($C$26&gt;='Drop-down'!A45,$C$26&lt;='Drop-down'!B45),AND($C$27&gt;='Drop-down'!A45,$C$27&lt;='Drop-down'!B45),AND($C$28&gt;='Drop-down'!A45,$C$28&lt;='Drop-down'!B45),AND(#REF!&gt;='Drop-down'!A45,#REF!&lt;='Drop-down'!B45)),IF(AND($C$25&gt;='Drop-down'!A45,'Result (Report)'!$C$25&lt;='Drop-down'!B45), 'Result (Report)'!$B$17,0)+IF(AND('Result (Report)'!$C$26&gt;='Drop-down'!A45,'Result (Report)'!$C$26&lt;='Drop-down'!B45),'Result (Report)'!$B$18,0)+IF(AND('Result (Report)'!$C$27&gt;='Drop-down'!A45,'Result (Report)'!$C$27&lt;='Drop-down'!B45),'Result (Report)'!$B$19,0)+IF(AND('Result (Report)'!$C$28&gt;='Drop-down'!A45,'Result (Report)'!$C$28&lt;='Drop-down'!B45),'Result (Report)'!$B$20,0)+IF(AND('Result (Report)'!#REF!&gt;='Drop-down'!A45,'Result (Report)'!#REF!&lt;='Drop-down'!B45),'Result (Report)'!#REF!,0),""))</f>
        <v>#REF!</v>
      </c>
      <c r="C46" s="421" t="e">
        <f t="shared" si="3"/>
        <v>#REF!</v>
      </c>
      <c r="D46" s="1487" t="e">
        <f>IF(AND($C$25="",$C$26="",$C$27="",$C$28="",#REF!=""),"",IF(OR(AND($C$25&gt;='Drop-down'!A45,$C$25&lt;='Drop-down'!B45),AND($C$26&gt;='Drop-down'!A45,$C$26&lt;='Drop-down'!B45),AND($C$27&gt;='Drop-down'!A45,$C$27&lt;='Drop-down'!B45),AND($C$28&gt;='Drop-down'!A45,$C$28&lt;='Drop-down'!B45),AND(#REF!&gt;='Drop-down'!A45,#REF!&lt;='Drop-down'!B45)),IF(AND($C$25&gt;='Drop-down'!A45,'Result (Report)'!$C$25&lt;='Drop-down'!B45),'Result (Report)'!$E$17,0)+IF(AND('Result (Report)'!$C$26&gt;='Drop-down'!A45,'Result (Report)'!$C$26&lt;='Drop-down'!B45),'Result (Report)'!$E$18,0)+IF(AND('Result (Report)'!$C$27&gt;='Drop-down'!A45,'Result (Report)'!$C$27&lt;='Drop-down'!B45),'Result (Report)'!$E$19,0)+IF(AND('Result (Report)'!$C$28&gt;='Drop-down'!A45,'Result (Report)'!$C$28&lt;='Drop-down'!B45),'Result (Report)'!$E$20,0)+IF(AND('Result (Report)'!#REF!&gt;='Drop-down'!A45,'Result (Report)'!#REF!&lt;='Drop-down'!B45),'Result (Report)'!#REF!,0),""))</f>
        <v>#REF!</v>
      </c>
      <c r="E46" s="1488"/>
      <c r="F46" s="1485" t="e">
        <f t="shared" si="4"/>
        <v>#REF!</v>
      </c>
      <c r="G46" s="1486"/>
      <c r="H46" s="450" t="e">
        <f t="shared" si="2"/>
        <v>#REF!</v>
      </c>
      <c r="I46" s="407"/>
      <c r="L46" s="121" t="str">
        <f>IF(ISBLANK('1. Facility Info'!D30), "",'1. Facility Info'!D30)</f>
        <v/>
      </c>
      <c r="M46" s="121">
        <v>1</v>
      </c>
    </row>
    <row r="47" spans="1:13" s="121" customFormat="1" ht="16.899999999999999" hidden="1" customHeight="1" x14ac:dyDescent="0.2">
      <c r="A47" s="448">
        <v>2024</v>
      </c>
      <c r="B47" s="449" t="e">
        <f>IF(AND($C$25="",$C$26="",$C$27="",$C$28="",#REF!=""),"",IF(OR(AND($C$25&gt;='Drop-down'!A46,$C$25&lt;='Drop-down'!B46),AND($C$26&gt;='Drop-down'!A46,$C$26&lt;='Drop-down'!B46),AND($C$27&gt;='Drop-down'!A46,$C$27&lt;='Drop-down'!B46),AND($C$28&gt;='Drop-down'!A46,$C$28&lt;='Drop-down'!B46),AND(#REF!&gt;='Drop-down'!A46,#REF!&lt;='Drop-down'!B46)),IF(AND($C$25&gt;='Drop-down'!A46,'Result (Report)'!$C$25&lt;='Drop-down'!B46), 'Result (Report)'!$B$17,0)+IF(AND('Result (Report)'!$C$26&gt;='Drop-down'!A46,'Result (Report)'!$C$26&lt;='Drop-down'!B46),'Result (Report)'!$B$18,0)+IF(AND('Result (Report)'!$C$27&gt;='Drop-down'!A46,'Result (Report)'!$C$27&lt;='Drop-down'!B46),'Result (Report)'!$B$19,0)+IF(AND('Result (Report)'!$C$28&gt;='Drop-down'!A46,'Result (Report)'!$C$28&lt;='Drop-down'!B46),'Result (Report)'!$B$20,0)+IF(AND('Result (Report)'!#REF!&gt;='Drop-down'!A46,'Result (Report)'!#REF!&lt;='Drop-down'!B46),'Result (Report)'!#REF!,0),""))</f>
        <v>#REF!</v>
      </c>
      <c r="C47" s="421" t="e">
        <f t="shared" si="3"/>
        <v>#REF!</v>
      </c>
      <c r="D47" s="1487" t="e">
        <f>IF(AND($C$25="",$C$26="",$C$27="",$C$28="",#REF!=""),"",IF(OR(AND($C$25&gt;='Drop-down'!A46,$C$25&lt;='Drop-down'!B46),AND($C$26&gt;='Drop-down'!A46,$C$26&lt;='Drop-down'!B46),AND($C$27&gt;='Drop-down'!A46,$C$27&lt;='Drop-down'!B46),AND($C$28&gt;='Drop-down'!A46,$C$28&lt;='Drop-down'!B46),AND(#REF!&gt;='Drop-down'!A46,#REF!&lt;='Drop-down'!B46)),IF(AND($C$25&gt;='Drop-down'!A46,'Result (Report)'!$C$25&lt;='Drop-down'!B46),'Result (Report)'!$E$17,0)+IF(AND('Result (Report)'!$C$26&gt;='Drop-down'!A46,'Result (Report)'!$C$26&lt;='Drop-down'!B46),'Result (Report)'!$E$18,0)+IF(AND('Result (Report)'!$C$27&gt;='Drop-down'!A46,'Result (Report)'!$C$27&lt;='Drop-down'!B46),'Result (Report)'!$E$19,0)+IF(AND('Result (Report)'!$C$28&gt;='Drop-down'!A46,'Result (Report)'!$C$28&lt;='Drop-down'!B46),'Result (Report)'!$E$20,0)+IF(AND('Result (Report)'!#REF!&gt;='Drop-down'!A46,'Result (Report)'!#REF!&lt;='Drop-down'!B46),'Result (Report)'!#REF!,0),""))</f>
        <v>#REF!</v>
      </c>
      <c r="E47" s="1488"/>
      <c r="F47" s="1485" t="e">
        <f t="shared" si="4"/>
        <v>#REF!</v>
      </c>
      <c r="G47" s="1486"/>
      <c r="H47" s="450" t="e">
        <f t="shared" si="2"/>
        <v>#REF!</v>
      </c>
      <c r="I47" s="407"/>
    </row>
    <row r="48" spans="1:13" s="121" customFormat="1" ht="16.899999999999999" hidden="1" customHeight="1" x14ac:dyDescent="0.2">
      <c r="A48" s="448">
        <v>2025</v>
      </c>
      <c r="B48" s="449" t="e">
        <f>IF(AND($C$25="",$C$26="",$C$27="",$C$28="",#REF!=""),"",IF(OR(AND($C$25&gt;='Drop-down'!A47,$C$25&lt;='Drop-down'!B47),AND($C$26&gt;='Drop-down'!A47,$C$26&lt;='Drop-down'!B47),AND($C$27&gt;='Drop-down'!A47,$C$27&lt;='Drop-down'!B47),AND($C$28&gt;='Drop-down'!A47,$C$28&lt;='Drop-down'!B47),AND(#REF!&gt;='Drop-down'!A47,#REF!&lt;='Drop-down'!B47)),IF(AND($C$25&gt;='Drop-down'!A47,'Result (Report)'!$C$25&lt;='Drop-down'!B47), 'Result (Report)'!$B$17,0)+IF(AND('Result (Report)'!$C$26&gt;='Drop-down'!A47,'Result (Report)'!$C$26&lt;='Drop-down'!B47),'Result (Report)'!$B$18,0)+IF(AND('Result (Report)'!$C$27&gt;='Drop-down'!A47,'Result (Report)'!$C$27&lt;='Drop-down'!B47),'Result (Report)'!$B$19,0)+IF(AND('Result (Report)'!$C$28&gt;='Drop-down'!A47,'Result (Report)'!$C$28&lt;='Drop-down'!B47),'Result (Report)'!$B$20,0)+IF(AND('Result (Report)'!#REF!&gt;='Drop-down'!A47,'Result (Report)'!#REF!&lt;='Drop-down'!B47),'Result (Report)'!#REF!,0),""))</f>
        <v>#REF!</v>
      </c>
      <c r="C48" s="431" t="e">
        <f t="shared" si="3"/>
        <v>#REF!</v>
      </c>
      <c r="D48" s="1487" t="e">
        <f>IF(AND($C$25="",$C$26="",$C$27="",$C$28="",#REF!=""),"",IF(OR(AND($C$25&gt;='Drop-down'!A47,$C$25&lt;='Drop-down'!B47),AND($C$26&gt;='Drop-down'!A47,$C$26&lt;='Drop-down'!B47),AND($C$27&gt;='Drop-down'!A47,$C$27&lt;='Drop-down'!B47),AND($C$28&gt;='Drop-down'!A47,$C$28&lt;='Drop-down'!B47),AND(#REF!&gt;='Drop-down'!A47,#REF!&lt;='Drop-down'!B47)),IF(AND($C$25&gt;='Drop-down'!A47,'Result (Report)'!$C$25&lt;='Drop-down'!B47),'Result (Report)'!$E$17,0)+IF(AND('Result (Report)'!$C$26&gt;='Drop-down'!A47,'Result (Report)'!$C$26&lt;='Drop-down'!B47),'Result (Report)'!$E$18,0)+IF(AND('Result (Report)'!$C$27&gt;='Drop-down'!A47,'Result (Report)'!$C$27&lt;='Drop-down'!B47),'Result (Report)'!$E$19,0)+IF(AND('Result (Report)'!$C$28&gt;='Drop-down'!A47,'Result (Report)'!$C$28&lt;='Drop-down'!B47),'Result (Report)'!$E$20,0)+IF(AND('Result (Report)'!#REF!&gt;='Drop-down'!A47,'Result (Report)'!#REF!&lt;='Drop-down'!B47),'Result (Report)'!#REF!,0),""))</f>
        <v>#REF!</v>
      </c>
      <c r="E48" s="1488"/>
      <c r="F48" s="1491" t="e">
        <f t="shared" si="4"/>
        <v>#REF!</v>
      </c>
      <c r="G48" s="1492"/>
      <c r="H48" s="450" t="e">
        <f t="shared" si="2"/>
        <v>#REF!</v>
      </c>
      <c r="I48" s="407"/>
    </row>
    <row r="49" spans="1:13" s="121" customFormat="1" ht="16.899999999999999" hidden="1" customHeight="1" x14ac:dyDescent="0.2">
      <c r="A49" s="448">
        <v>2026</v>
      </c>
      <c r="B49" s="449" t="e">
        <f>IF(AND($C$25="",$C$26="",$C$27="",$C$28="",#REF!=""),"",IF(OR(AND($C$25&gt;='Drop-down'!A48,$C$25&lt;='Drop-down'!B48),AND($C$26&gt;='Drop-down'!A48,$C$26&lt;='Drop-down'!B48),AND($C$27&gt;='Drop-down'!A48,$C$27&lt;='Drop-down'!B48),AND($C$28&gt;='Drop-down'!A48,$C$28&lt;='Drop-down'!B48),AND(#REF!&gt;='Drop-down'!A48,#REF!&lt;='Drop-down'!B48)),IF(AND($C$25&gt;='Drop-down'!A48,'Result (Report)'!$C$25&lt;='Drop-down'!B48), 'Result (Report)'!$B$17,0)+IF(AND('Result (Report)'!$C$26&gt;='Drop-down'!A48,'Result (Report)'!$C$26&lt;='Drop-down'!B48),'Result (Report)'!$B$18,0)+IF(AND('Result (Report)'!$C$27&gt;='Drop-down'!A48,'Result (Report)'!$C$27&lt;='Drop-down'!B48),'Result (Report)'!$B$19,0)+IF(AND('Result (Report)'!$C$28&gt;='Drop-down'!A48,'Result (Report)'!$C$28&lt;='Drop-down'!B48),'Result (Report)'!$B$20,0)+IF(AND('Result (Report)'!#REF!&gt;='Drop-down'!A48,'Result (Report)'!#REF!&lt;='Drop-down'!B48),'Result (Report)'!#REF!,0),""))</f>
        <v>#REF!</v>
      </c>
      <c r="C49" s="421" t="e">
        <f t="shared" si="3"/>
        <v>#REF!</v>
      </c>
      <c r="D49" s="1487" t="e">
        <f>IF(AND($C$25="",$C$26="",$C$27="",$C$28="",#REF!=""),"",IF(OR(AND($C$25&gt;='Drop-down'!A48,$C$25&lt;='Drop-down'!B48),AND($C$26&gt;='Drop-down'!A48,$C$26&lt;='Drop-down'!B48),AND($C$27&gt;='Drop-down'!A48,$C$27&lt;='Drop-down'!B48),AND($C$28&gt;='Drop-down'!A48,$C$28&lt;='Drop-down'!B48),AND(#REF!&gt;='Drop-down'!A48,#REF!&lt;='Drop-down'!B48)),IF(AND($C$25&gt;='Drop-down'!A48,'Result (Report)'!$C$25&lt;='Drop-down'!B48),'Result (Report)'!$E$17,0)+IF(AND('Result (Report)'!$C$26&gt;='Drop-down'!A48,'Result (Report)'!$C$26&lt;='Drop-down'!B48),'Result (Report)'!$E$18,0)+IF(AND('Result (Report)'!$C$27&gt;='Drop-down'!A48,'Result (Report)'!$C$27&lt;='Drop-down'!B48),'Result (Report)'!$E$19,0)+IF(AND('Result (Report)'!$C$28&gt;='Drop-down'!A48,'Result (Report)'!$C$28&lt;='Drop-down'!B48),'Result (Report)'!$E$20,0)+IF(AND('Result (Report)'!#REF!&gt;='Drop-down'!A48,'Result (Report)'!#REF!&lt;='Drop-down'!B48),'Result (Report)'!#REF!,0),""))</f>
        <v>#REF!</v>
      </c>
      <c r="E49" s="1488"/>
      <c r="F49" s="1485" t="e">
        <f t="shared" si="4"/>
        <v>#REF!</v>
      </c>
      <c r="G49" s="1486"/>
      <c r="H49" s="450" t="e">
        <f t="shared" si="2"/>
        <v>#REF!</v>
      </c>
      <c r="I49" s="407"/>
    </row>
    <row r="50" spans="1:13" s="121" customFormat="1" ht="16.899999999999999" hidden="1" customHeight="1" x14ac:dyDescent="0.2">
      <c r="A50" s="448">
        <v>2027</v>
      </c>
      <c r="B50" s="449" t="e">
        <f>IF(AND($C$25="",$C$26="",$C$27="",$C$28="",#REF!=""),"",IF(OR(AND($C$25&gt;='Drop-down'!A49,$C$25&lt;='Drop-down'!B49),AND($C$26&gt;='Drop-down'!A49,$C$26&lt;='Drop-down'!B49),AND($C$27&gt;='Drop-down'!A49,$C$27&lt;='Drop-down'!B49),AND($C$28&gt;='Drop-down'!A49,$C$28&lt;='Drop-down'!B49),AND(#REF!&gt;='Drop-down'!A49,#REF!&lt;='Drop-down'!B49)),IF(AND($C$25&gt;='Drop-down'!A49,'Result (Report)'!$C$25&lt;='Drop-down'!B49), 'Result (Report)'!$B$17,0)+IF(AND('Result (Report)'!$C$26&gt;='Drop-down'!A49,'Result (Report)'!$C$26&lt;='Drop-down'!B49),'Result (Report)'!$B$18,0)+IF(AND('Result (Report)'!$C$27&gt;='Drop-down'!A49,'Result (Report)'!$C$27&lt;='Drop-down'!B49),'Result (Report)'!$B$19,0)+IF(AND('Result (Report)'!$C$28&gt;='Drop-down'!A49,'Result (Report)'!$C$28&lt;='Drop-down'!B49),'Result (Report)'!$B$20,0)+IF(AND('Result (Report)'!#REF!&gt;='Drop-down'!A49,'Result (Report)'!#REF!&lt;='Drop-down'!B49),'Result (Report)'!#REF!,0),""))</f>
        <v>#REF!</v>
      </c>
      <c r="C50" s="421" t="e">
        <f t="shared" si="3"/>
        <v>#REF!</v>
      </c>
      <c r="D50" s="1487" t="e">
        <f>IF(AND($C$25="",$C$26="",$C$27="",$C$28="",#REF!=""),"",IF(OR(AND($C$25&gt;='Drop-down'!A49,$C$25&lt;='Drop-down'!B49),AND($C$26&gt;='Drop-down'!A49,$C$26&lt;='Drop-down'!B49),AND($C$27&gt;='Drop-down'!A49,$C$27&lt;='Drop-down'!B49),AND($C$28&gt;='Drop-down'!A49,$C$28&lt;='Drop-down'!B49),AND(#REF!&gt;='Drop-down'!A49,#REF!&lt;='Drop-down'!B49)),IF(AND($C$25&gt;='Drop-down'!A49,'Result (Report)'!$C$25&lt;='Drop-down'!B49),'Result (Report)'!$E$17,0)+IF(AND('Result (Report)'!$C$26&gt;='Drop-down'!A49,'Result (Report)'!$C$26&lt;='Drop-down'!B49),'Result (Report)'!$E$18,0)+IF(AND('Result (Report)'!$C$27&gt;='Drop-down'!A49,'Result (Report)'!$C$27&lt;='Drop-down'!B49),'Result (Report)'!$E$19,0)+IF(AND('Result (Report)'!$C$28&gt;='Drop-down'!A49,'Result (Report)'!$C$28&lt;='Drop-down'!B49),'Result (Report)'!$E$20,0)+IF(AND('Result (Report)'!#REF!&gt;='Drop-down'!A49,'Result (Report)'!#REF!&lt;='Drop-down'!B49),'Result (Report)'!#REF!,0),""))</f>
        <v>#REF!</v>
      </c>
      <c r="E50" s="1488"/>
      <c r="F50" s="1485" t="e">
        <f t="shared" si="4"/>
        <v>#REF!</v>
      </c>
      <c r="G50" s="1486"/>
      <c r="H50" s="450" t="e">
        <f t="shared" si="2"/>
        <v>#REF!</v>
      </c>
      <c r="I50" s="407"/>
    </row>
    <row r="51" spans="1:13" s="121" customFormat="1" ht="16.899999999999999" hidden="1" customHeight="1" x14ac:dyDescent="0.2">
      <c r="A51" s="448">
        <v>2028</v>
      </c>
      <c r="B51" s="449" t="e">
        <f>IF(AND($C$25="",$C$26="",$C$27="",$C$28="",#REF!=""),"",IF(OR(AND($C$25&gt;='Drop-down'!A50,$C$25&lt;='Drop-down'!B50),AND($C$26&gt;='Drop-down'!A50,$C$26&lt;='Drop-down'!B50),AND($C$27&gt;='Drop-down'!A50,$C$27&lt;='Drop-down'!B50),AND($C$28&gt;='Drop-down'!A50,$C$28&lt;='Drop-down'!B50),AND(#REF!&gt;='Drop-down'!A50,#REF!&lt;='Drop-down'!B50)),IF(AND($C$25&gt;='Drop-down'!A50,'Result (Report)'!$C$25&lt;='Drop-down'!B50), 'Result (Report)'!$B$17,0)+IF(AND('Result (Report)'!$C$26&gt;='Drop-down'!A50,'Result (Report)'!$C$26&lt;='Drop-down'!B50),'Result (Report)'!$B$18,0)+IF(AND('Result (Report)'!$C$27&gt;='Drop-down'!A50,'Result (Report)'!$C$27&lt;='Drop-down'!B50),'Result (Report)'!$B$19,0)+IF(AND('Result (Report)'!$C$28&gt;='Drop-down'!A50,'Result (Report)'!$C$28&lt;='Drop-down'!B50),'Result (Report)'!$B$20,0)+IF(AND('Result (Report)'!#REF!&gt;='Drop-down'!A50,'Result (Report)'!#REF!&lt;='Drop-down'!B50),'Result (Report)'!#REF!,0),""))</f>
        <v>#REF!</v>
      </c>
      <c r="C51" s="421" t="e">
        <f t="shared" si="3"/>
        <v>#REF!</v>
      </c>
      <c r="D51" s="1487" t="e">
        <f>IF(AND($C$25="",$C$26="",$C$27="",$C$28="",#REF!=""),"",IF(OR(AND($C$25&gt;='Drop-down'!A50,$C$25&lt;='Drop-down'!B50),AND($C$26&gt;='Drop-down'!A50,$C$26&lt;='Drop-down'!B50),AND($C$27&gt;='Drop-down'!A50,$C$27&lt;='Drop-down'!B50),AND($C$28&gt;='Drop-down'!A50,$C$28&lt;='Drop-down'!B50),AND(#REF!&gt;='Drop-down'!A50,#REF!&lt;='Drop-down'!B50)),IF(AND($C$25&gt;='Drop-down'!A50,'Result (Report)'!$C$25&lt;='Drop-down'!B50),'Result (Report)'!$E$17,0)+IF(AND('Result (Report)'!$C$26&gt;='Drop-down'!A50,'Result (Report)'!$C$26&lt;='Drop-down'!B50),'Result (Report)'!$E$18,0)+IF(AND('Result (Report)'!$C$27&gt;='Drop-down'!A50,'Result (Report)'!$C$27&lt;='Drop-down'!B50),'Result (Report)'!$E$19,0)+IF(AND('Result (Report)'!$C$28&gt;='Drop-down'!A50,'Result (Report)'!$C$28&lt;='Drop-down'!B50),'Result (Report)'!$E$20,0)+IF(AND('Result (Report)'!#REF!&gt;='Drop-down'!A50,'Result (Report)'!#REF!&lt;='Drop-down'!B50),'Result (Report)'!#REF!,0),""))</f>
        <v>#REF!</v>
      </c>
      <c r="E51" s="1488"/>
      <c r="F51" s="1485" t="e">
        <f t="shared" si="4"/>
        <v>#REF!</v>
      </c>
      <c r="G51" s="1486"/>
      <c r="H51" s="450" t="e">
        <f t="shared" si="2"/>
        <v>#REF!</v>
      </c>
      <c r="I51" s="407"/>
      <c r="L51" s="121" t="str">
        <f>IF(ISBLANK('1. Facility Info'!D35), "",'1. Facility Info'!D35)</f>
        <v/>
      </c>
      <c r="M51" s="121">
        <v>1</v>
      </c>
    </row>
    <row r="52" spans="1:13" s="121" customFormat="1" ht="16.899999999999999" hidden="1" customHeight="1" x14ac:dyDescent="0.2">
      <c r="A52" s="448">
        <v>2029</v>
      </c>
      <c r="B52" s="449" t="e">
        <f>IF(AND($C$25="",$C$26="",$C$27="",$C$28="",#REF!=""),"",IF(OR(AND($C$25&gt;='Drop-down'!A51,$C$25&lt;='Drop-down'!B51),AND($C$26&gt;='Drop-down'!A51,$C$26&lt;='Drop-down'!B51),AND($C$27&gt;='Drop-down'!A51,$C$27&lt;='Drop-down'!B51),AND($C$28&gt;='Drop-down'!A51,$C$28&lt;='Drop-down'!B51),AND(#REF!&gt;='Drop-down'!A51,#REF!&lt;='Drop-down'!B51)),IF(AND($C$25&gt;='Drop-down'!A51,'Result (Report)'!$C$25&lt;='Drop-down'!B51), 'Result (Report)'!$B$17,0)+IF(AND('Result (Report)'!$C$26&gt;='Drop-down'!A51,'Result (Report)'!$C$26&lt;='Drop-down'!B51),'Result (Report)'!$B$18,0)+IF(AND('Result (Report)'!$C$27&gt;='Drop-down'!A51,'Result (Report)'!$C$27&lt;='Drop-down'!B51),'Result (Report)'!$B$19,0)+IF(AND('Result (Report)'!$C$28&gt;='Drop-down'!A51,'Result (Report)'!$C$28&lt;='Drop-down'!B51),'Result (Report)'!$B$20,0)+IF(AND('Result (Report)'!#REF!&gt;='Drop-down'!A51,'Result (Report)'!#REF!&lt;='Drop-down'!B51),'Result (Report)'!#REF!,0),""))</f>
        <v>#REF!</v>
      </c>
      <c r="C52" s="421" t="e">
        <f t="shared" si="3"/>
        <v>#REF!</v>
      </c>
      <c r="D52" s="1487" t="e">
        <f>IF(AND($C$25="",$C$26="",$C$27="",$C$28="",#REF!=""),"",IF(OR(AND($C$25&gt;='Drop-down'!A51,$C$25&lt;='Drop-down'!B51),AND($C$26&gt;='Drop-down'!A51,$C$26&lt;='Drop-down'!B51),AND($C$27&gt;='Drop-down'!A51,$C$27&lt;='Drop-down'!B51),AND($C$28&gt;='Drop-down'!A51,$C$28&lt;='Drop-down'!B51),AND(#REF!&gt;='Drop-down'!A51,#REF!&lt;='Drop-down'!B51)),IF(AND($C$25&gt;='Drop-down'!A51,'Result (Report)'!$C$25&lt;='Drop-down'!B51),'Result (Report)'!$E$17,0)+IF(AND('Result (Report)'!$C$26&gt;='Drop-down'!A51,'Result (Report)'!$C$26&lt;='Drop-down'!B51),'Result (Report)'!$E$18,0)+IF(AND('Result (Report)'!$C$27&gt;='Drop-down'!A51,'Result (Report)'!$C$27&lt;='Drop-down'!B51),'Result (Report)'!$E$19,0)+IF(AND('Result (Report)'!$C$28&gt;='Drop-down'!A51,'Result (Report)'!$C$28&lt;='Drop-down'!B51),'Result (Report)'!$E$20,0)+IF(AND('Result (Report)'!#REF!&gt;='Drop-down'!A51,'Result (Report)'!#REF!&lt;='Drop-down'!B51),'Result (Report)'!#REF!,0),""))</f>
        <v>#REF!</v>
      </c>
      <c r="E52" s="1488"/>
      <c r="F52" s="1485" t="e">
        <f t="shared" si="4"/>
        <v>#REF!</v>
      </c>
      <c r="G52" s="1486"/>
      <c r="H52" s="450" t="e">
        <f t="shared" si="2"/>
        <v>#REF!</v>
      </c>
      <c r="I52" s="407"/>
    </row>
    <row r="53" spans="1:13" s="121" customFormat="1" ht="16.899999999999999" hidden="1" customHeight="1" x14ac:dyDescent="0.2">
      <c r="A53" s="448">
        <v>2030</v>
      </c>
      <c r="B53" s="449" t="e">
        <f>IF(AND($C$25="",$C$26="",$C$27="",$C$28="",#REF!=""),"",IF(OR(AND($C$25&gt;='Drop-down'!A52,$C$25&lt;='Drop-down'!B52),AND($C$26&gt;='Drop-down'!A52,$C$26&lt;='Drop-down'!B52),AND($C$27&gt;='Drop-down'!A52,$C$27&lt;='Drop-down'!B52),AND($C$28&gt;='Drop-down'!A52,$C$28&lt;='Drop-down'!B52),AND(#REF!&gt;='Drop-down'!A52,#REF!&lt;='Drop-down'!B52)),IF(AND($C$25&gt;='Drop-down'!A52,'Result (Report)'!$C$25&lt;='Drop-down'!B52), 'Result (Report)'!$B$17,0)+IF(AND('Result (Report)'!$C$26&gt;='Drop-down'!A52,'Result (Report)'!$C$26&lt;='Drop-down'!B52),'Result (Report)'!$B$18,0)+IF(AND('Result (Report)'!$C$27&gt;='Drop-down'!A52,'Result (Report)'!$C$27&lt;='Drop-down'!B52),'Result (Report)'!$B$19,0)+IF(AND('Result (Report)'!$C$28&gt;='Drop-down'!A52,'Result (Report)'!$C$28&lt;='Drop-down'!B52),'Result (Report)'!$B$20,0)+IF(AND('Result (Report)'!#REF!&gt;='Drop-down'!A52,'Result (Report)'!#REF!&lt;='Drop-down'!B52),'Result (Report)'!#REF!,0),""))</f>
        <v>#REF!</v>
      </c>
      <c r="C53" s="431" t="e">
        <f t="shared" si="3"/>
        <v>#REF!</v>
      </c>
      <c r="D53" s="1487" t="e">
        <f>IF(AND($C$25="",$C$26="",$C$27="",$C$28="",#REF!=""),"",IF(OR(AND($C$25&gt;='Drop-down'!A52,$C$25&lt;='Drop-down'!B52),AND($C$26&gt;='Drop-down'!A52,$C$26&lt;='Drop-down'!B52),AND($C$27&gt;='Drop-down'!A52,$C$27&lt;='Drop-down'!B52),AND($C$28&gt;='Drop-down'!A52,$C$28&lt;='Drop-down'!B52),AND(#REF!&gt;='Drop-down'!A52,#REF!&lt;='Drop-down'!B52)),IF(AND($C$25&gt;='Drop-down'!A52,'Result (Report)'!$C$25&lt;='Drop-down'!B52),'Result (Report)'!$E$17,0)+IF(AND('Result (Report)'!$C$26&gt;='Drop-down'!A52,'Result (Report)'!$C$26&lt;='Drop-down'!B52),'Result (Report)'!$E$18,0)+IF(AND('Result (Report)'!$C$27&gt;='Drop-down'!A52,'Result (Report)'!$C$27&lt;='Drop-down'!B52),'Result (Report)'!$E$19,0)+IF(AND('Result (Report)'!$C$28&gt;='Drop-down'!A52,'Result (Report)'!$C$28&lt;='Drop-down'!B52),'Result (Report)'!$E$20,0)+IF(AND('Result (Report)'!#REF!&gt;='Drop-down'!A52,'Result (Report)'!#REF!&lt;='Drop-down'!B52),'Result (Report)'!#REF!,0),""))</f>
        <v>#REF!</v>
      </c>
      <c r="E53" s="1488"/>
      <c r="F53" s="1491" t="e">
        <f t="shared" si="4"/>
        <v>#REF!</v>
      </c>
      <c r="G53" s="1492"/>
      <c r="H53" s="450" t="e">
        <f t="shared" si="2"/>
        <v>#REF!</v>
      </c>
      <c r="I53" s="407"/>
    </row>
    <row r="54" spans="1:13" s="121" customFormat="1" ht="7.15" customHeight="1" x14ac:dyDescent="0.2">
      <c r="B54" s="227"/>
      <c r="I54" s="407"/>
    </row>
    <row r="55" spans="1:13" ht="5.45" customHeight="1" x14ac:dyDescent="0.2">
      <c r="A55" s="408"/>
    </row>
    <row r="56" spans="1:13" s="398" customFormat="1" ht="15" customHeight="1" x14ac:dyDescent="0.2">
      <c r="A56" s="399" t="s">
        <v>235</v>
      </c>
      <c r="B56" s="401"/>
      <c r="C56" s="1495"/>
      <c r="D56" s="1496"/>
      <c r="E56" s="1496"/>
      <c r="F56" s="1496"/>
      <c r="G56" s="1496"/>
      <c r="H56" s="1496"/>
    </row>
    <row r="57" spans="1:13" s="398" customFormat="1" ht="15" customHeight="1" x14ac:dyDescent="0.2">
      <c r="A57" s="399" t="s">
        <v>237</v>
      </c>
      <c r="B57" s="401"/>
      <c r="C57" s="1495"/>
      <c r="D57" s="1496"/>
      <c r="E57" s="1496"/>
      <c r="F57" s="1496"/>
      <c r="G57" s="1496"/>
      <c r="H57" s="1496"/>
    </row>
    <row r="58" spans="1:13" s="398" customFormat="1" ht="15" customHeight="1" x14ac:dyDescent="0.2">
      <c r="A58" s="399" t="s">
        <v>236</v>
      </c>
      <c r="B58" s="401"/>
      <c r="C58" s="1495"/>
      <c r="D58" s="1496"/>
      <c r="E58" s="1496"/>
      <c r="F58" s="1496"/>
      <c r="G58" s="1496"/>
      <c r="H58" s="1496"/>
    </row>
    <row r="59" spans="1:13" s="398" customFormat="1" ht="9" customHeight="1" x14ac:dyDescent="0.2">
      <c r="A59" s="399"/>
      <c r="B59" s="401"/>
      <c r="C59" s="401"/>
      <c r="D59" s="403"/>
      <c r="E59" s="403"/>
      <c r="F59" s="404"/>
      <c r="G59" s="405"/>
      <c r="H59" s="400"/>
    </row>
    <row r="60" spans="1:13" s="398" customFormat="1" ht="46.9" customHeight="1" x14ac:dyDescent="0.2">
      <c r="A60" s="1503" t="s">
        <v>291</v>
      </c>
      <c r="B60" s="1134"/>
      <c r="C60" s="1134"/>
      <c r="D60" s="1134"/>
      <c r="E60" s="1134"/>
      <c r="F60" s="1134"/>
      <c r="G60" s="1134"/>
      <c r="H60" s="1134"/>
    </row>
    <row r="61" spans="1:13" s="398" customFormat="1" ht="6" customHeight="1" x14ac:dyDescent="0.2">
      <c r="A61" s="399"/>
      <c r="B61" s="401"/>
      <c r="C61" s="401"/>
      <c r="D61" s="403"/>
      <c r="E61" s="403"/>
      <c r="F61" s="404"/>
      <c r="G61" s="405"/>
      <c r="H61" s="400"/>
    </row>
    <row r="62" spans="1:13" s="398" customFormat="1" ht="15" customHeight="1" x14ac:dyDescent="0.2">
      <c r="A62" s="399" t="s">
        <v>231</v>
      </c>
      <c r="B62" s="401"/>
      <c r="C62" s="1495"/>
      <c r="D62" s="1496"/>
      <c r="E62" s="1496"/>
      <c r="F62" s="1496"/>
      <c r="G62" s="1496"/>
      <c r="H62" s="1496"/>
    </row>
    <row r="63" spans="1:13" s="398" customFormat="1" ht="15" customHeight="1" x14ac:dyDescent="0.2">
      <c r="A63" s="399" t="s">
        <v>232</v>
      </c>
      <c r="B63" s="401"/>
      <c r="C63" s="1499"/>
      <c r="D63" s="1101"/>
      <c r="E63" s="1101"/>
      <c r="F63" s="1101"/>
      <c r="G63" s="1101"/>
      <c r="H63" s="1101"/>
    </row>
    <row r="64" spans="1:13" s="398" customFormat="1" ht="20.45" customHeight="1" x14ac:dyDescent="0.2">
      <c r="A64" s="399" t="s">
        <v>233</v>
      </c>
      <c r="B64" s="401"/>
      <c r="C64" s="1493"/>
      <c r="D64" s="1494"/>
      <c r="E64" s="1494"/>
      <c r="F64" s="1494"/>
      <c r="G64" s="1494"/>
      <c r="H64" s="1494"/>
    </row>
    <row r="65" spans="1:8" s="398" customFormat="1" ht="15" customHeight="1" x14ac:dyDescent="0.2">
      <c r="A65" s="399" t="s">
        <v>234</v>
      </c>
      <c r="B65" s="401"/>
      <c r="C65" s="1499"/>
      <c r="D65" s="1500"/>
      <c r="E65" s="1500"/>
      <c r="F65" s="1500"/>
      <c r="G65" s="1500"/>
      <c r="H65" s="1500"/>
    </row>
    <row r="66" spans="1:8" s="416" customFormat="1" ht="15" customHeight="1" x14ac:dyDescent="0.2">
      <c r="A66" s="414"/>
      <c r="B66" s="401"/>
      <c r="C66" s="415"/>
      <c r="D66" s="415"/>
      <c r="E66" s="415"/>
      <c r="F66" s="415"/>
      <c r="G66" s="415"/>
      <c r="H66" s="415"/>
    </row>
    <row r="67" spans="1:8" s="416" customFormat="1" ht="63.6" customHeight="1" x14ac:dyDescent="0.2">
      <c r="A67" s="737" t="s">
        <v>96</v>
      </c>
      <c r="B67" s="1497" t="s">
        <v>609</v>
      </c>
      <c r="C67" s="1498"/>
      <c r="D67" s="1498"/>
      <c r="E67" s="1498"/>
      <c r="F67" s="1498"/>
      <c r="G67" s="1498"/>
      <c r="H67" s="1498"/>
    </row>
    <row r="68" spans="1:8" s="398" customFormat="1" ht="31.15" customHeight="1" x14ac:dyDescent="0.2">
      <c r="A68" s="738"/>
      <c r="B68" s="1501" t="s">
        <v>264</v>
      </c>
      <c r="C68" s="1502"/>
      <c r="D68" s="1502"/>
      <c r="E68" s="1502"/>
      <c r="F68" s="1502"/>
      <c r="G68" s="1502"/>
      <c r="H68" s="1502"/>
    </row>
    <row r="69" spans="1:8" s="402" customFormat="1" ht="11.45" customHeight="1" x14ac:dyDescent="0.2">
      <c r="A69" s="739"/>
      <c r="B69" s="739"/>
      <c r="C69" s="739"/>
      <c r="D69" s="739"/>
      <c r="E69" s="739"/>
      <c r="F69" s="739"/>
      <c r="G69" s="739"/>
      <c r="H69" s="739"/>
    </row>
    <row r="70" spans="1:8" s="402" customFormat="1" ht="15.6" customHeight="1" x14ac:dyDescent="0.2">
      <c r="A70" s="1489" t="s">
        <v>613</v>
      </c>
      <c r="B70" s="1490"/>
      <c r="C70" s="1490"/>
      <c r="D70" s="1490"/>
      <c r="E70" s="1490"/>
      <c r="F70" s="1490"/>
      <c r="G70" s="1490"/>
      <c r="H70" s="1490"/>
    </row>
  </sheetData>
  <sheetProtection algorithmName="SHA-512" hashValue="2N0oAkQ3wY06EJS2VNjOq4SRFzhC3ONRSDdj8M/OmXSxATWoCKHXPWSvooL5DO/hYfXTpmfjJqvRd8BXpftD0A==" saltValue="YlZyE3WpLLTlwR6FdwahFg==" spinCount="100000" sheet="1" objects="1" scenarios="1"/>
  <mergeCells count="96">
    <mergeCell ref="E2:G2"/>
    <mergeCell ref="F28:H28"/>
    <mergeCell ref="D35:E35"/>
    <mergeCell ref="B31:H31"/>
    <mergeCell ref="F7:H7"/>
    <mergeCell ref="B8:E8"/>
    <mergeCell ref="F8:H8"/>
    <mergeCell ref="D25:E25"/>
    <mergeCell ref="F25:H25"/>
    <mergeCell ref="B18:C18"/>
    <mergeCell ref="E19:F19"/>
    <mergeCell ref="D26:E26"/>
    <mergeCell ref="E16:F16"/>
    <mergeCell ref="F24:H24"/>
    <mergeCell ref="G17:H17"/>
    <mergeCell ref="B23:H23"/>
    <mergeCell ref="B19:C19"/>
    <mergeCell ref="F26:H26"/>
    <mergeCell ref="G18:H18"/>
    <mergeCell ref="G20:H20"/>
    <mergeCell ref="G19:H19"/>
    <mergeCell ref="E20:F20"/>
    <mergeCell ref="D24:E24"/>
    <mergeCell ref="A1:H1"/>
    <mergeCell ref="B20:C20"/>
    <mergeCell ref="B16:C16"/>
    <mergeCell ref="B17:C17"/>
    <mergeCell ref="D12:E12"/>
    <mergeCell ref="E17:F17"/>
    <mergeCell ref="E18:F18"/>
    <mergeCell ref="D13:E13"/>
    <mergeCell ref="B4:H4"/>
    <mergeCell ref="B5:H5"/>
    <mergeCell ref="B6:E6"/>
    <mergeCell ref="F6:H6"/>
    <mergeCell ref="G16:H16"/>
    <mergeCell ref="B9:E9"/>
    <mergeCell ref="F9:H9"/>
    <mergeCell ref="B7:E7"/>
    <mergeCell ref="D27:E27"/>
    <mergeCell ref="D38:E38"/>
    <mergeCell ref="F38:G38"/>
    <mergeCell ref="F37:G37"/>
    <mergeCell ref="F34:G34"/>
    <mergeCell ref="F35:G35"/>
    <mergeCell ref="F36:G36"/>
    <mergeCell ref="D36:E36"/>
    <mergeCell ref="D37:E37"/>
    <mergeCell ref="D32:E32"/>
    <mergeCell ref="D33:E33"/>
    <mergeCell ref="F32:G32"/>
    <mergeCell ref="F33:G33"/>
    <mergeCell ref="D34:E34"/>
    <mergeCell ref="D28:E28"/>
    <mergeCell ref="F27:H27"/>
    <mergeCell ref="D42:E42"/>
    <mergeCell ref="F46:G46"/>
    <mergeCell ref="D39:E39"/>
    <mergeCell ref="F39:G39"/>
    <mergeCell ref="D40:E40"/>
    <mergeCell ref="F40:G40"/>
    <mergeCell ref="D41:E41"/>
    <mergeCell ref="F41:G41"/>
    <mergeCell ref="F42:G42"/>
    <mergeCell ref="D47:E47"/>
    <mergeCell ref="F47:G47"/>
    <mergeCell ref="D43:E43"/>
    <mergeCell ref="F43:G43"/>
    <mergeCell ref="B68:H68"/>
    <mergeCell ref="A60:H60"/>
    <mergeCell ref="D44:E44"/>
    <mergeCell ref="F44:G44"/>
    <mergeCell ref="D45:E45"/>
    <mergeCell ref="F45:G45"/>
    <mergeCell ref="D51:E51"/>
    <mergeCell ref="F51:G51"/>
    <mergeCell ref="D46:E46"/>
    <mergeCell ref="D48:E48"/>
    <mergeCell ref="F48:G48"/>
    <mergeCell ref="D49:E49"/>
    <mergeCell ref="F49:G49"/>
    <mergeCell ref="F50:G50"/>
    <mergeCell ref="D50:E50"/>
    <mergeCell ref="A70:H70"/>
    <mergeCell ref="D52:E52"/>
    <mergeCell ref="F52:G52"/>
    <mergeCell ref="D53:E53"/>
    <mergeCell ref="F53:G53"/>
    <mergeCell ref="C64:H64"/>
    <mergeCell ref="C56:H56"/>
    <mergeCell ref="B67:H67"/>
    <mergeCell ref="C57:H57"/>
    <mergeCell ref="C58:H58"/>
    <mergeCell ref="C62:H62"/>
    <mergeCell ref="C65:H65"/>
    <mergeCell ref="C63:H63"/>
  </mergeCells>
  <phoneticPr fontId="0" type="noConversion"/>
  <conditionalFormatting sqref="G14 F13">
    <cfRule type="cellIs" dxfId="0" priority="1" stopIfTrue="1" operator="equal">
      <formula>"(select from list)"</formula>
    </cfRule>
  </conditionalFormatting>
  <pageMargins left="0.75" right="0.75" top="1" bottom="1" header="0.5" footer="0.5"/>
  <pageSetup scale="96" orientation="portrait" r:id="rId1"/>
  <headerFooter alignWithMargins="0">
    <oddFooter>&amp;C&amp;P of &amp;N</oddFooter>
  </headerFooter>
  <rowBreaks count="2" manualBreakCount="2">
    <brk id="20" max="7" man="1"/>
    <brk id="29" max="7" man="1"/>
  </rowBreaks>
  <drawing r:id="rId2"/>
  <legacyDrawing r:id="rId3"/>
  <mc:AlternateContent xmlns:mc="http://schemas.openxmlformats.org/markup-compatibility/2006">
    <mc:Choice Requires="x14">
      <controls>
        <mc:AlternateContent xmlns:mc="http://schemas.openxmlformats.org/markup-compatibility/2006">
          <mc:Choice Requires="x14">
            <control shapeId="14339" r:id="rId4" name="Check Box 3">
              <controlPr defaultSize="0" autoFill="0" autoLine="0" autoPict="0">
                <anchor moveWithCells="1">
                  <from>
                    <xdr:col>7</xdr:col>
                    <xdr:colOff>38100</xdr:colOff>
                    <xdr:row>1</xdr:row>
                    <xdr:rowOff>28575</xdr:rowOff>
                  </from>
                  <to>
                    <xdr:col>8</xdr:col>
                    <xdr:colOff>66675</xdr:colOff>
                    <xdr:row>1</xdr:row>
                    <xdr:rowOff>381000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S88"/>
  <sheetViews>
    <sheetView view="pageBreakPreview" zoomScaleNormal="100" workbookViewId="0">
      <selection activeCell="A2" sqref="A2"/>
    </sheetView>
  </sheetViews>
  <sheetFormatPr defaultColWidth="9.140625" defaultRowHeight="12.75" x14ac:dyDescent="0.2"/>
  <cols>
    <col min="1" max="1" width="4.7109375" style="318" customWidth="1"/>
    <col min="2" max="2" width="2.85546875" style="174" customWidth="1"/>
    <col min="3" max="3" width="6.28515625" style="174" customWidth="1"/>
    <col min="4" max="4" width="12.5703125" style="174" customWidth="1"/>
    <col min="5" max="5" width="10.7109375" style="174" customWidth="1"/>
    <col min="6" max="9" width="9.140625" style="174" customWidth="1"/>
    <col min="10" max="10" width="18.28515625" style="174" customWidth="1"/>
    <col min="11" max="11" width="11.85546875" style="174" customWidth="1"/>
    <col min="12" max="12" width="18.5703125" style="174" customWidth="1"/>
    <col min="13" max="16384" width="9.140625" style="174"/>
  </cols>
  <sheetData>
    <row r="1" spans="1:11" ht="27.6" customHeight="1" x14ac:dyDescent="0.3">
      <c r="A1" s="1589" t="s">
        <v>484</v>
      </c>
      <c r="B1" s="1590"/>
      <c r="C1" s="1590"/>
      <c r="D1" s="1590"/>
      <c r="E1" s="1590"/>
      <c r="F1" s="1590"/>
      <c r="G1" s="1590"/>
      <c r="H1" s="1590"/>
      <c r="I1" s="1590"/>
      <c r="J1" s="1590"/>
      <c r="K1" s="304"/>
    </row>
    <row r="2" spans="1:11" x14ac:dyDescent="0.2">
      <c r="A2" s="265"/>
    </row>
    <row r="3" spans="1:11" s="309" customFormat="1" ht="28.15" customHeight="1" x14ac:dyDescent="0.2">
      <c r="A3" s="436" t="s">
        <v>529</v>
      </c>
      <c r="B3" s="309" t="s">
        <v>532</v>
      </c>
    </row>
    <row r="4" spans="1:11" ht="12" customHeight="1" x14ac:dyDescent="0.2"/>
    <row r="5" spans="1:11" ht="25.9" customHeight="1" x14ac:dyDescent="0.2">
      <c r="C5" s="284" t="s">
        <v>85</v>
      </c>
      <c r="D5" s="1584" t="s">
        <v>177</v>
      </c>
      <c r="E5" s="1585"/>
      <c r="F5" s="1585"/>
      <c r="G5" s="1585"/>
      <c r="H5" s="1585"/>
      <c r="I5" s="1585"/>
      <c r="J5" s="1586"/>
      <c r="K5" s="337"/>
    </row>
    <row r="6" spans="1:11" ht="129" customHeight="1" x14ac:dyDescent="0.2">
      <c r="C6" s="284" t="s">
        <v>70</v>
      </c>
      <c r="D6" s="1584" t="s">
        <v>525</v>
      </c>
      <c r="E6" s="1585"/>
      <c r="F6" s="1585"/>
      <c r="G6" s="1585"/>
      <c r="H6" s="1585"/>
      <c r="I6" s="1585"/>
      <c r="J6" s="1586"/>
      <c r="K6" s="337"/>
    </row>
    <row r="7" spans="1:11" x14ac:dyDescent="0.2">
      <c r="C7" s="302"/>
      <c r="D7" s="303"/>
      <c r="E7" s="184"/>
      <c r="F7" s="184"/>
      <c r="G7" s="184"/>
      <c r="H7" s="184"/>
      <c r="I7" s="184"/>
    </row>
    <row r="8" spans="1:11" s="309" customFormat="1" ht="28.15" customHeight="1" x14ac:dyDescent="0.2">
      <c r="A8" s="436" t="s">
        <v>530</v>
      </c>
      <c r="B8" s="309" t="s">
        <v>315</v>
      </c>
    </row>
    <row r="9" spans="1:11" ht="12" customHeight="1" x14ac:dyDescent="0.2"/>
    <row r="10" spans="1:11" ht="107.45" customHeight="1" x14ac:dyDescent="0.2">
      <c r="C10" s="284" t="s">
        <v>85</v>
      </c>
      <c r="D10" s="1584" t="s">
        <v>388</v>
      </c>
      <c r="E10" s="1585"/>
      <c r="F10" s="1585"/>
      <c r="G10" s="1585"/>
      <c r="H10" s="1585"/>
      <c r="I10" s="1585"/>
      <c r="J10" s="1586"/>
      <c r="K10" s="337"/>
    </row>
    <row r="11" spans="1:11" x14ac:dyDescent="0.2">
      <c r="C11" s="302"/>
      <c r="D11" s="303"/>
      <c r="E11" s="184"/>
      <c r="F11" s="184"/>
      <c r="G11" s="184"/>
      <c r="H11" s="184"/>
      <c r="I11" s="184"/>
    </row>
    <row r="12" spans="1:11" s="309" customFormat="1" ht="28.15" customHeight="1" x14ac:dyDescent="0.2">
      <c r="A12" s="436" t="s">
        <v>531</v>
      </c>
      <c r="B12" s="309" t="s">
        <v>533</v>
      </c>
    </row>
    <row r="13" spans="1:11" ht="12" customHeight="1" x14ac:dyDescent="0.2"/>
    <row r="14" spans="1:11" ht="90" customHeight="1" x14ac:dyDescent="0.2">
      <c r="C14" s="284" t="s">
        <v>85</v>
      </c>
      <c r="D14" s="1584" t="s">
        <v>534</v>
      </c>
      <c r="E14" s="1585"/>
      <c r="F14" s="1585"/>
      <c r="G14" s="1585"/>
      <c r="H14" s="1585"/>
      <c r="I14" s="1585"/>
      <c r="J14" s="1586"/>
      <c r="K14" s="337"/>
    </row>
    <row r="15" spans="1:11" x14ac:dyDescent="0.2">
      <c r="C15" s="302"/>
      <c r="D15" s="303"/>
      <c r="E15" s="184"/>
      <c r="F15" s="184"/>
      <c r="G15" s="184"/>
      <c r="H15" s="184"/>
      <c r="I15" s="184"/>
    </row>
    <row r="16" spans="1:11" x14ac:dyDescent="0.2">
      <c r="C16" s="302"/>
      <c r="D16" s="303"/>
      <c r="E16" s="184"/>
      <c r="F16" s="184"/>
      <c r="G16" s="184"/>
      <c r="H16" s="184"/>
      <c r="I16" s="184"/>
    </row>
    <row r="17" spans="1:19" s="311" customFormat="1" ht="28.15" customHeight="1" x14ac:dyDescent="0.2">
      <c r="A17" s="436" t="s">
        <v>477</v>
      </c>
      <c r="B17" s="309" t="s">
        <v>4</v>
      </c>
      <c r="C17" s="302"/>
      <c r="D17" s="303"/>
      <c r="E17" s="184"/>
      <c r="F17" s="184"/>
      <c r="G17" s="184"/>
      <c r="H17" s="184"/>
      <c r="I17" s="184"/>
    </row>
    <row r="18" spans="1:19" ht="12" customHeight="1" x14ac:dyDescent="0.25">
      <c r="A18" s="317"/>
      <c r="B18" s="199"/>
      <c r="C18" s="302"/>
      <c r="D18" s="303"/>
      <c r="E18" s="184"/>
      <c r="F18" s="184"/>
      <c r="G18" s="184"/>
      <c r="H18" s="184"/>
      <c r="I18" s="184"/>
    </row>
    <row r="19" spans="1:19" ht="33.6" customHeight="1" x14ac:dyDescent="0.2">
      <c r="C19" s="1594" t="s">
        <v>164</v>
      </c>
      <c r="D19" s="1134"/>
      <c r="E19" s="1134"/>
      <c r="F19" s="1134"/>
      <c r="G19" s="1134"/>
      <c r="H19" s="1134"/>
      <c r="I19" s="1134"/>
      <c r="J19" s="1134"/>
      <c r="K19" s="1"/>
    </row>
    <row r="20" spans="1:19" ht="16.5" customHeight="1" x14ac:dyDescent="0.2">
      <c r="C20" s="1593" t="s">
        <v>163</v>
      </c>
      <c r="D20" s="1101"/>
      <c r="E20" s="1101"/>
      <c r="F20" s="1101"/>
      <c r="G20" s="1101"/>
      <c r="H20" s="1101"/>
      <c r="I20" s="1101"/>
      <c r="J20" s="1101"/>
    </row>
    <row r="22" spans="1:19" s="309" customFormat="1" ht="28.15" customHeight="1" x14ac:dyDescent="0.2">
      <c r="A22" s="436" t="s">
        <v>508</v>
      </c>
      <c r="B22" s="309" t="s">
        <v>192</v>
      </c>
    </row>
    <row r="23" spans="1:19" s="199" customFormat="1" ht="12" customHeight="1" x14ac:dyDescent="0.25">
      <c r="A23" s="317"/>
    </row>
    <row r="24" spans="1:19" s="311" customFormat="1" ht="40.9" customHeight="1" x14ac:dyDescent="0.2">
      <c r="A24" s="433"/>
      <c r="C24" s="1591" t="s">
        <v>440</v>
      </c>
      <c r="D24" s="1585"/>
      <c r="E24" s="1585"/>
      <c r="F24" s="1585"/>
      <c r="G24" s="1585"/>
      <c r="H24" s="1585"/>
      <c r="I24" s="1585"/>
      <c r="J24" s="1586"/>
      <c r="K24" s="340"/>
      <c r="L24" s="434"/>
      <c r="M24" s="435"/>
      <c r="N24" s="435"/>
      <c r="O24" s="435"/>
      <c r="P24" s="435"/>
    </row>
    <row r="25" spans="1:19" ht="190.15" customHeight="1" x14ac:dyDescent="0.2">
      <c r="C25" s="1575" t="s">
        <v>528</v>
      </c>
      <c r="D25" s="1576"/>
      <c r="E25" s="1576"/>
      <c r="F25" s="1576"/>
      <c r="G25" s="1576"/>
      <c r="H25" s="1576"/>
      <c r="I25" s="1576"/>
      <c r="J25" s="1577"/>
      <c r="K25" s="338"/>
      <c r="L25" s="257"/>
      <c r="M25" s="286"/>
      <c r="N25" s="286"/>
      <c r="O25" s="286"/>
      <c r="P25" s="286"/>
    </row>
    <row r="26" spans="1:19" ht="45.6" customHeight="1" x14ac:dyDescent="0.2">
      <c r="C26" s="1575" t="s">
        <v>178</v>
      </c>
      <c r="D26" s="1576"/>
      <c r="E26" s="1576"/>
      <c r="F26" s="1576"/>
      <c r="G26" s="1576"/>
      <c r="H26" s="1576"/>
      <c r="I26" s="1576"/>
      <c r="J26" s="1577"/>
      <c r="K26" s="338"/>
    </row>
    <row r="27" spans="1:19" ht="26.25" customHeight="1" x14ac:dyDescent="0.2">
      <c r="C27" s="1600" t="s">
        <v>165</v>
      </c>
      <c r="D27" s="1408"/>
      <c r="E27" s="1408"/>
      <c r="F27" s="1408"/>
      <c r="G27" s="1408"/>
      <c r="H27" s="1408"/>
      <c r="I27" s="1408"/>
      <c r="J27" s="1409"/>
      <c r="K27" s="339"/>
      <c r="L27" s="288"/>
      <c r="M27" s="289"/>
      <c r="N27" s="289"/>
      <c r="O27" s="289"/>
      <c r="P27" s="289"/>
      <c r="Q27" s="289"/>
      <c r="R27" s="289"/>
      <c r="S27" s="289"/>
    </row>
    <row r="28" spans="1:19" ht="54" x14ac:dyDescent="0.2">
      <c r="C28" s="1592" t="s">
        <v>146</v>
      </c>
      <c r="D28" s="1409"/>
      <c r="E28" s="186" t="s">
        <v>147</v>
      </c>
      <c r="F28" s="283" t="s">
        <v>148</v>
      </c>
      <c r="G28" s="283" t="s">
        <v>149</v>
      </c>
      <c r="H28" s="186" t="s">
        <v>150</v>
      </c>
      <c r="I28" s="186" t="s">
        <v>151</v>
      </c>
      <c r="J28" s="186" t="s">
        <v>152</v>
      </c>
      <c r="K28" s="339"/>
    </row>
    <row r="29" spans="1:19" ht="12" customHeight="1" x14ac:dyDescent="0.2">
      <c r="A29" s="1582" t="s">
        <v>218</v>
      </c>
      <c r="B29" s="1583"/>
      <c r="C29" s="1580">
        <v>0.4</v>
      </c>
      <c r="D29" s="1581"/>
      <c r="E29" s="395">
        <v>0.6</v>
      </c>
      <c r="F29" s="396">
        <v>0.4</v>
      </c>
      <c r="G29" s="395" t="s">
        <v>83</v>
      </c>
      <c r="H29" s="395">
        <v>0.1</v>
      </c>
      <c r="I29" s="395" t="s">
        <v>83</v>
      </c>
      <c r="J29" s="395" t="s">
        <v>83</v>
      </c>
      <c r="K29" s="339"/>
    </row>
    <row r="30" spans="1:19" ht="12" customHeight="1" x14ac:dyDescent="0.2">
      <c r="A30" s="1582" t="s">
        <v>219</v>
      </c>
      <c r="B30" s="1583"/>
      <c r="C30" s="1599" t="s">
        <v>83</v>
      </c>
      <c r="D30" s="1581"/>
      <c r="E30" s="395">
        <v>0.4</v>
      </c>
      <c r="F30" s="397" t="s">
        <v>83</v>
      </c>
      <c r="G30" s="395" t="s">
        <v>83</v>
      </c>
      <c r="H30" s="395">
        <v>0.1</v>
      </c>
      <c r="I30" s="395" t="s">
        <v>83</v>
      </c>
      <c r="J30" s="395" t="s">
        <v>83</v>
      </c>
      <c r="K30" s="339"/>
    </row>
    <row r="31" spans="1:19" ht="12" customHeight="1" x14ac:dyDescent="0.2">
      <c r="A31" s="1582" t="s">
        <v>220</v>
      </c>
      <c r="B31" s="1583"/>
      <c r="C31" s="1580">
        <v>0.7</v>
      </c>
      <c r="D31" s="1581"/>
      <c r="E31" s="395">
        <v>0.9</v>
      </c>
      <c r="F31" s="396" t="s">
        <v>83</v>
      </c>
      <c r="G31" s="395" t="s">
        <v>83</v>
      </c>
      <c r="H31" s="395" t="s">
        <v>83</v>
      </c>
      <c r="I31" s="395" t="s">
        <v>83</v>
      </c>
      <c r="J31" s="395" t="s">
        <v>83</v>
      </c>
      <c r="K31" s="339"/>
    </row>
    <row r="32" spans="1:19" ht="12" customHeight="1" x14ac:dyDescent="0.2">
      <c r="A32" s="1582" t="s">
        <v>221</v>
      </c>
      <c r="B32" s="1583"/>
      <c r="C32" s="1580">
        <v>0.4</v>
      </c>
      <c r="D32" s="1581"/>
      <c r="E32" s="395" t="s">
        <v>83</v>
      </c>
      <c r="F32" s="396">
        <v>7.0000000000000007E-2</v>
      </c>
      <c r="G32" s="395" t="s">
        <v>83</v>
      </c>
      <c r="H32" s="395" t="s">
        <v>83</v>
      </c>
      <c r="I32" s="395" t="s">
        <v>83</v>
      </c>
      <c r="J32" s="395" t="s">
        <v>83</v>
      </c>
      <c r="K32" s="339"/>
    </row>
    <row r="33" spans="1:11" ht="12" customHeight="1" x14ac:dyDescent="0.2">
      <c r="A33" s="1582" t="s">
        <v>228</v>
      </c>
      <c r="B33" s="1583"/>
      <c r="C33" s="1580">
        <v>0.2</v>
      </c>
      <c r="D33" s="1581"/>
      <c r="E33" s="395">
        <v>0.1</v>
      </c>
      <c r="F33" s="396">
        <v>0.2</v>
      </c>
      <c r="G33" s="395">
        <v>0.2</v>
      </c>
      <c r="H33" s="395">
        <v>0.1</v>
      </c>
      <c r="I33" s="395" t="s">
        <v>83</v>
      </c>
      <c r="J33" s="395" t="s">
        <v>83</v>
      </c>
      <c r="K33" s="339"/>
    </row>
    <row r="34" spans="1:11" ht="12" customHeight="1" x14ac:dyDescent="0.2">
      <c r="A34" s="1582" t="s">
        <v>229</v>
      </c>
      <c r="B34" s="1583"/>
      <c r="C34" s="1580" t="s">
        <v>83</v>
      </c>
      <c r="D34" s="1581"/>
      <c r="E34" s="395">
        <v>0.1</v>
      </c>
      <c r="F34" s="396" t="s">
        <v>83</v>
      </c>
      <c r="G34" s="395" t="s">
        <v>83</v>
      </c>
      <c r="H34" s="395">
        <v>0.1</v>
      </c>
      <c r="I34" s="395" t="s">
        <v>83</v>
      </c>
      <c r="J34" s="395">
        <v>0.04</v>
      </c>
      <c r="K34" s="339"/>
    </row>
    <row r="35" spans="1:11" ht="12" customHeight="1" x14ac:dyDescent="0.2">
      <c r="A35" s="1582" t="s">
        <v>230</v>
      </c>
      <c r="B35" s="1583"/>
      <c r="C35" s="1580">
        <v>0.1</v>
      </c>
      <c r="D35" s="1581"/>
      <c r="E35" s="395" t="s">
        <v>83</v>
      </c>
      <c r="F35" s="396">
        <v>0.3</v>
      </c>
      <c r="G35" s="395">
        <v>0.2</v>
      </c>
      <c r="H35" s="395" t="s">
        <v>83</v>
      </c>
      <c r="I35" s="395" t="s">
        <v>83</v>
      </c>
      <c r="J35" s="395" t="s">
        <v>83</v>
      </c>
      <c r="K35" s="339"/>
    </row>
    <row r="36" spans="1:11" ht="12" customHeight="1" x14ac:dyDescent="0.2">
      <c r="A36" s="1582" t="s">
        <v>222</v>
      </c>
      <c r="B36" s="1583"/>
      <c r="C36" s="1580">
        <v>0.2</v>
      </c>
      <c r="D36" s="1581"/>
      <c r="E36" s="395">
        <v>0.2</v>
      </c>
      <c r="F36" s="396" t="s">
        <v>83</v>
      </c>
      <c r="G36" s="395" t="s">
        <v>83</v>
      </c>
      <c r="H36" s="395">
        <v>0.1</v>
      </c>
      <c r="I36" s="395" t="s">
        <v>83</v>
      </c>
      <c r="J36" s="395" t="s">
        <v>83</v>
      </c>
      <c r="K36" s="339"/>
    </row>
    <row r="37" spans="1:11" ht="25.9" customHeight="1" x14ac:dyDescent="0.2">
      <c r="A37" s="1601" t="s">
        <v>225</v>
      </c>
      <c r="B37" s="1583"/>
      <c r="C37" s="1580" t="s">
        <v>83</v>
      </c>
      <c r="D37" s="1581"/>
      <c r="E37" s="395">
        <v>0.02</v>
      </c>
      <c r="F37" s="396" t="s">
        <v>83</v>
      </c>
      <c r="G37" s="395" t="s">
        <v>83</v>
      </c>
      <c r="H37" s="395">
        <v>0.02</v>
      </c>
      <c r="I37" s="395" t="s">
        <v>83</v>
      </c>
      <c r="J37" s="395" t="s">
        <v>83</v>
      </c>
      <c r="K37" s="339"/>
    </row>
    <row r="38" spans="1:11" ht="12" customHeight="1" x14ac:dyDescent="0.2">
      <c r="A38" s="1582" t="s">
        <v>223</v>
      </c>
      <c r="B38" s="1583"/>
      <c r="C38" s="1580">
        <v>0.2</v>
      </c>
      <c r="D38" s="1581"/>
      <c r="E38" s="395" t="s">
        <v>83</v>
      </c>
      <c r="F38" s="396" t="s">
        <v>83</v>
      </c>
      <c r="G38" s="395" t="s">
        <v>83</v>
      </c>
      <c r="H38" s="395" t="s">
        <v>83</v>
      </c>
      <c r="I38" s="395" t="s">
        <v>83</v>
      </c>
      <c r="J38" s="395" t="s">
        <v>83</v>
      </c>
      <c r="K38" s="339"/>
    </row>
    <row r="39" spans="1:11" ht="12" customHeight="1" x14ac:dyDescent="0.2">
      <c r="A39" s="1582" t="s">
        <v>224</v>
      </c>
      <c r="B39" s="1583"/>
      <c r="C39" s="1580">
        <v>0.06</v>
      </c>
      <c r="D39" s="1581"/>
      <c r="E39" s="395" t="s">
        <v>83</v>
      </c>
      <c r="F39" s="396">
        <v>0.08</v>
      </c>
      <c r="G39" s="395" t="s">
        <v>83</v>
      </c>
      <c r="H39" s="395" t="s">
        <v>83</v>
      </c>
      <c r="I39" s="395" t="s">
        <v>83</v>
      </c>
      <c r="J39" s="395" t="s">
        <v>83</v>
      </c>
      <c r="K39" s="339"/>
    </row>
    <row r="40" spans="1:11" ht="12" customHeight="1" x14ac:dyDescent="0.2">
      <c r="A40" s="1582" t="s">
        <v>226</v>
      </c>
      <c r="B40" s="1583"/>
      <c r="C40" s="1580">
        <v>0.2</v>
      </c>
      <c r="D40" s="1581"/>
      <c r="E40" s="395">
        <v>0.1</v>
      </c>
      <c r="F40" s="396">
        <v>0.2</v>
      </c>
      <c r="G40" s="395">
        <v>0.2</v>
      </c>
      <c r="H40" s="395">
        <v>0.1</v>
      </c>
      <c r="I40" s="395" t="s">
        <v>83</v>
      </c>
      <c r="J40" s="395" t="s">
        <v>83</v>
      </c>
      <c r="K40" s="339"/>
    </row>
    <row r="41" spans="1:11" ht="12" customHeight="1" x14ac:dyDescent="0.2">
      <c r="A41" s="1582" t="s">
        <v>227</v>
      </c>
      <c r="B41" s="1583"/>
      <c r="C41" s="1580" t="s">
        <v>83</v>
      </c>
      <c r="D41" s="1581"/>
      <c r="E41" s="395" t="s">
        <v>83</v>
      </c>
      <c r="F41" s="396" t="s">
        <v>83</v>
      </c>
      <c r="G41" s="395" t="s">
        <v>83</v>
      </c>
      <c r="H41" s="395">
        <v>0.02</v>
      </c>
      <c r="I41" s="395" t="s">
        <v>83</v>
      </c>
      <c r="J41" s="395" t="s">
        <v>83</v>
      </c>
      <c r="K41" s="339"/>
    </row>
    <row r="42" spans="1:11" ht="53.45" customHeight="1" x14ac:dyDescent="0.2">
      <c r="C42" s="1575" t="s">
        <v>436</v>
      </c>
      <c r="D42" s="1576"/>
      <c r="E42" s="1576"/>
      <c r="F42" s="1576"/>
      <c r="G42" s="1576"/>
      <c r="H42" s="1576"/>
      <c r="I42" s="1576"/>
      <c r="J42" s="1577"/>
      <c r="K42" s="338"/>
    </row>
    <row r="43" spans="1:11" ht="31.15" customHeight="1" x14ac:dyDescent="0.2">
      <c r="C43" s="1575" t="s">
        <v>590</v>
      </c>
      <c r="D43" s="1576"/>
      <c r="E43" s="1576"/>
      <c r="F43" s="1576"/>
      <c r="G43" s="1576"/>
      <c r="H43" s="1576"/>
      <c r="I43" s="1576"/>
      <c r="J43" s="1577"/>
      <c r="K43" s="338"/>
    </row>
    <row r="44" spans="1:11" ht="65.45" customHeight="1" x14ac:dyDescent="0.2">
      <c r="C44" s="1584" t="s">
        <v>441</v>
      </c>
      <c r="D44" s="1585"/>
      <c r="E44" s="1585"/>
      <c r="F44" s="1585"/>
      <c r="G44" s="1585"/>
      <c r="H44" s="1585"/>
      <c r="I44" s="1585"/>
      <c r="J44" s="1586"/>
      <c r="K44" s="338"/>
    </row>
    <row r="45" spans="1:11" ht="205.15" customHeight="1" x14ac:dyDescent="0.2">
      <c r="C45" s="1587" t="s">
        <v>512</v>
      </c>
      <c r="D45" s="1408"/>
      <c r="E45" s="1408"/>
      <c r="F45" s="1408"/>
      <c r="G45" s="1408"/>
      <c r="H45" s="1408"/>
      <c r="I45" s="1408"/>
      <c r="J45" s="1409"/>
      <c r="K45" s="340"/>
    </row>
    <row r="46" spans="1:11" x14ac:dyDescent="0.2">
      <c r="C46" s="494"/>
      <c r="D46" s="389"/>
      <c r="E46" s="389"/>
      <c r="F46" s="389"/>
      <c r="G46" s="389"/>
      <c r="H46" s="389"/>
      <c r="I46" s="389"/>
      <c r="J46" s="389"/>
      <c r="K46" s="495"/>
    </row>
    <row r="47" spans="1:11" ht="33" customHeight="1" x14ac:dyDescent="0.25">
      <c r="A47" s="436" t="s">
        <v>509</v>
      </c>
      <c r="B47" s="1573" t="s">
        <v>591</v>
      </c>
      <c r="C47" s="1101"/>
      <c r="D47" s="1101"/>
      <c r="E47" s="1101"/>
      <c r="F47" s="1101"/>
      <c r="G47" s="1101"/>
      <c r="H47" s="1101"/>
      <c r="I47" s="1101"/>
      <c r="J47" s="1101"/>
      <c r="K47" s="495"/>
    </row>
    <row r="48" spans="1:11" ht="15.75" x14ac:dyDescent="0.25">
      <c r="A48" s="436"/>
      <c r="B48" s="199"/>
      <c r="C48" s="494"/>
      <c r="D48" s="389"/>
      <c r="E48" s="389"/>
      <c r="F48" s="389"/>
      <c r="G48" s="389"/>
      <c r="H48" s="389"/>
      <c r="I48" s="389"/>
      <c r="J48" s="389"/>
      <c r="K48" s="495"/>
    </row>
    <row r="49" spans="1:11" ht="15.75" x14ac:dyDescent="0.2">
      <c r="A49" s="436"/>
      <c r="B49" s="215" t="s">
        <v>511</v>
      </c>
      <c r="C49" s="494"/>
      <c r="D49" s="389"/>
      <c r="E49" s="389"/>
      <c r="F49" s="389"/>
      <c r="G49" s="389"/>
      <c r="H49" s="389"/>
      <c r="I49" s="389"/>
      <c r="J49" s="389"/>
      <c r="K49" s="495"/>
    </row>
    <row r="50" spans="1:11" ht="15.75" x14ac:dyDescent="0.2">
      <c r="A50" s="436"/>
      <c r="B50" s="311">
        <v>1</v>
      </c>
      <c r="C50" s="1566" t="s">
        <v>596</v>
      </c>
      <c r="D50" s="1134"/>
      <c r="E50" s="1134"/>
      <c r="F50" s="1134"/>
      <c r="G50" s="1134"/>
      <c r="H50" s="1134"/>
      <c r="I50" s="1134"/>
      <c r="J50" s="1134"/>
      <c r="K50" s="495"/>
    </row>
    <row r="51" spans="1:11" ht="28.15" customHeight="1" x14ac:dyDescent="0.2">
      <c r="A51" s="436"/>
      <c r="B51" s="311">
        <v>2</v>
      </c>
      <c r="C51" s="1566" t="s">
        <v>517</v>
      </c>
      <c r="D51" s="1134"/>
      <c r="E51" s="1134"/>
      <c r="F51" s="1134"/>
      <c r="G51" s="1134"/>
      <c r="H51" s="1134"/>
      <c r="I51" s="1134"/>
      <c r="J51" s="1134"/>
      <c r="K51" s="495"/>
    </row>
    <row r="52" spans="1:11" ht="124.5" customHeight="1" x14ac:dyDescent="0.2">
      <c r="A52" s="436"/>
      <c r="B52" s="311">
        <v>3</v>
      </c>
      <c r="C52" s="1566" t="s">
        <v>597</v>
      </c>
      <c r="D52" s="1134"/>
      <c r="E52" s="1134"/>
      <c r="F52" s="1134"/>
      <c r="G52" s="1134"/>
      <c r="H52" s="1134"/>
      <c r="I52" s="1134"/>
      <c r="J52" s="1134"/>
      <c r="K52" s="495"/>
    </row>
    <row r="53" spans="1:11" ht="120" customHeight="1" x14ac:dyDescent="0.2">
      <c r="A53" s="436"/>
      <c r="B53" s="311">
        <v>4</v>
      </c>
      <c r="C53" s="1566" t="s">
        <v>598</v>
      </c>
      <c r="D53" s="1134"/>
      <c r="E53" s="1134"/>
      <c r="F53" s="1134"/>
      <c r="G53" s="1134"/>
      <c r="H53" s="1134"/>
      <c r="I53" s="1134"/>
      <c r="J53" s="1134"/>
      <c r="K53" s="495"/>
    </row>
    <row r="54" spans="1:11" ht="110.45" customHeight="1" x14ac:dyDescent="0.2">
      <c r="A54" s="436"/>
      <c r="B54" s="311">
        <v>5</v>
      </c>
      <c r="C54" s="1566" t="s">
        <v>599</v>
      </c>
      <c r="D54" s="1134"/>
      <c r="E54" s="1134"/>
      <c r="F54" s="1134"/>
      <c r="G54" s="1134"/>
      <c r="H54" s="1134"/>
      <c r="I54" s="1134"/>
      <c r="J54" s="1134"/>
      <c r="K54" s="495"/>
    </row>
    <row r="55" spans="1:11" ht="121.5" customHeight="1" x14ac:dyDescent="0.2">
      <c r="A55" s="436"/>
      <c r="B55" s="311">
        <v>6</v>
      </c>
      <c r="C55" s="1566" t="s">
        <v>601</v>
      </c>
      <c r="D55" s="1134"/>
      <c r="E55" s="1134"/>
      <c r="F55" s="1134"/>
      <c r="G55" s="1134"/>
      <c r="H55" s="1134"/>
      <c r="I55" s="1134"/>
      <c r="J55" s="1134"/>
      <c r="K55" s="495"/>
    </row>
    <row r="56" spans="1:11" ht="122.25" customHeight="1" x14ac:dyDescent="0.2">
      <c r="A56" s="436"/>
      <c r="B56" s="311">
        <v>7</v>
      </c>
      <c r="C56" s="1566" t="s">
        <v>592</v>
      </c>
      <c r="D56" s="1134"/>
      <c r="E56" s="1134"/>
      <c r="F56" s="1134"/>
      <c r="G56" s="1134"/>
      <c r="H56" s="1134"/>
      <c r="I56" s="1134"/>
      <c r="J56" s="1134"/>
      <c r="K56" s="495"/>
    </row>
    <row r="57" spans="1:11" ht="119.25" customHeight="1" x14ac:dyDescent="0.2">
      <c r="A57" s="436"/>
      <c r="B57" s="311">
        <v>8</v>
      </c>
      <c r="C57" s="1566" t="s">
        <v>600</v>
      </c>
      <c r="D57" s="1134"/>
      <c r="E57" s="1134"/>
      <c r="F57" s="1134"/>
      <c r="G57" s="1134"/>
      <c r="H57" s="1134"/>
      <c r="I57" s="1134"/>
      <c r="J57" s="1134"/>
      <c r="K57" s="495"/>
    </row>
    <row r="58" spans="1:11" ht="30" customHeight="1" x14ac:dyDescent="0.2">
      <c r="A58" s="436"/>
      <c r="B58" s="311">
        <v>9</v>
      </c>
      <c r="C58" s="1566" t="s">
        <v>593</v>
      </c>
      <c r="D58" s="1134"/>
      <c r="E58" s="1134"/>
      <c r="F58" s="1134"/>
      <c r="G58" s="1134"/>
      <c r="H58" s="1134"/>
      <c r="I58" s="1134"/>
      <c r="J58" s="1134"/>
      <c r="K58" s="495"/>
    </row>
    <row r="59" spans="1:11" ht="30" customHeight="1" x14ac:dyDescent="0.2">
      <c r="A59" s="436"/>
      <c r="B59" s="311">
        <v>10</v>
      </c>
      <c r="C59" s="1588" t="s">
        <v>594</v>
      </c>
      <c r="D59" s="1588"/>
      <c r="E59" s="1588"/>
      <c r="F59" s="1588"/>
      <c r="G59" s="1588"/>
      <c r="H59" s="1588"/>
      <c r="I59" s="1588"/>
      <c r="J59" s="1588"/>
      <c r="K59" s="495"/>
    </row>
    <row r="60" spans="1:11" ht="21.75" customHeight="1" x14ac:dyDescent="0.2">
      <c r="A60" s="436"/>
      <c r="B60" s="311">
        <v>11</v>
      </c>
      <c r="C60" s="1588" t="s">
        <v>595</v>
      </c>
      <c r="D60" s="1588"/>
      <c r="E60" s="1588"/>
      <c r="F60" s="1588"/>
      <c r="G60" s="1588"/>
      <c r="H60" s="1588"/>
      <c r="I60" s="1588"/>
      <c r="J60" s="1588"/>
      <c r="K60" s="495"/>
    </row>
    <row r="61" spans="1:11" x14ac:dyDescent="0.2">
      <c r="C61" s="1602"/>
      <c r="D61" s="1101"/>
      <c r="E61" s="1101"/>
      <c r="F61" s="1101"/>
      <c r="G61" s="1101"/>
      <c r="H61" s="1101"/>
      <c r="I61" s="1101"/>
      <c r="J61" s="1101"/>
      <c r="K61" s="495"/>
    </row>
    <row r="62" spans="1:11" ht="13.5" customHeight="1" x14ac:dyDescent="0.2">
      <c r="C62" s="238"/>
      <c r="D62" s="238"/>
      <c r="E62" s="238"/>
      <c r="F62" s="238"/>
      <c r="G62" s="238"/>
      <c r="H62" s="238"/>
      <c r="I62" s="238"/>
      <c r="J62" s="238"/>
      <c r="K62" s="238"/>
    </row>
    <row r="63" spans="1:11" ht="33.6" customHeight="1" x14ac:dyDescent="0.2">
      <c r="A63" s="436" t="s">
        <v>518</v>
      </c>
      <c r="B63" s="1100" t="s">
        <v>510</v>
      </c>
      <c r="C63" s="1598"/>
      <c r="D63" s="1598"/>
      <c r="E63" s="1598"/>
      <c r="F63" s="1598"/>
      <c r="G63" s="1598"/>
      <c r="H63" s="1598"/>
      <c r="I63" s="1598"/>
      <c r="J63" s="1598"/>
      <c r="K63" s="238"/>
    </row>
    <row r="64" spans="1:11" ht="12" customHeight="1" x14ac:dyDescent="0.25">
      <c r="A64" s="317"/>
      <c r="B64" s="342"/>
      <c r="C64" s="238"/>
      <c r="D64" s="238"/>
      <c r="E64" s="238"/>
      <c r="F64" s="238"/>
      <c r="G64" s="238"/>
      <c r="H64" s="238"/>
      <c r="I64" s="238"/>
      <c r="J64" s="238"/>
      <c r="K64" s="238"/>
    </row>
    <row r="65" spans="1:19" ht="45" customHeight="1" x14ac:dyDescent="0.2">
      <c r="C65" s="1587" t="s">
        <v>5</v>
      </c>
      <c r="D65" s="1596"/>
      <c r="E65" s="1596"/>
      <c r="F65" s="1596"/>
      <c r="G65" s="1596"/>
      <c r="H65" s="1596"/>
      <c r="I65" s="1596"/>
      <c r="J65" s="1597"/>
      <c r="K65" s="337"/>
      <c r="L65" s="271"/>
      <c r="M65" s="271"/>
      <c r="N65" s="271"/>
      <c r="O65" s="271"/>
      <c r="P65" s="271"/>
      <c r="Q65" s="271"/>
      <c r="R65" s="271"/>
      <c r="S65" s="271"/>
    </row>
    <row r="66" spans="1:19" ht="30.75" customHeight="1" x14ac:dyDescent="0.3">
      <c r="C66" s="1587" t="s">
        <v>1</v>
      </c>
      <c r="D66" s="1596"/>
      <c r="E66" s="1596"/>
      <c r="F66" s="1596"/>
      <c r="G66" s="1596"/>
      <c r="H66" s="1596"/>
      <c r="I66" s="1596"/>
      <c r="J66" s="1597"/>
      <c r="K66" s="337"/>
      <c r="L66" s="271"/>
      <c r="M66" s="289"/>
      <c r="N66" s="289"/>
      <c r="O66" s="289"/>
      <c r="P66" s="289"/>
      <c r="Q66" s="289"/>
      <c r="R66" s="289"/>
      <c r="S66" s="289"/>
    </row>
    <row r="67" spans="1:19" ht="18.600000000000001" customHeight="1" x14ac:dyDescent="0.2">
      <c r="C67" s="1595" t="s">
        <v>421</v>
      </c>
      <c r="D67" s="1565"/>
      <c r="E67" s="1565"/>
      <c r="F67" s="1565"/>
      <c r="G67" s="1565"/>
      <c r="H67" s="1565"/>
      <c r="I67" s="1565"/>
      <c r="J67" s="1469"/>
      <c r="K67" s="337"/>
      <c r="L67" s="271"/>
      <c r="M67" s="271"/>
      <c r="N67" s="271"/>
      <c r="O67" s="271"/>
      <c r="P67" s="271"/>
      <c r="Q67" s="271"/>
      <c r="R67" s="271"/>
      <c r="S67" s="271"/>
    </row>
    <row r="68" spans="1:19" ht="24" customHeight="1" x14ac:dyDescent="0.2">
      <c r="C68" s="341" t="s">
        <v>179</v>
      </c>
      <c r="D68" s="1568" t="s">
        <v>7</v>
      </c>
      <c r="E68" s="1569"/>
      <c r="F68" s="1569"/>
      <c r="G68" s="1569"/>
      <c r="H68" s="1472" t="s">
        <v>8</v>
      </c>
      <c r="I68" s="1565"/>
      <c r="J68" s="1469"/>
      <c r="K68" s="338"/>
    </row>
    <row r="69" spans="1:19" ht="18" customHeight="1" x14ac:dyDescent="0.25">
      <c r="C69" s="183" t="s">
        <v>74</v>
      </c>
      <c r="D69" s="1570">
        <v>9200</v>
      </c>
      <c r="E69" s="1571"/>
      <c r="F69" s="1571"/>
      <c r="G69" s="1571"/>
      <c r="H69" s="1564" t="s">
        <v>84</v>
      </c>
      <c r="I69" s="1565"/>
      <c r="J69" s="1469"/>
      <c r="K69" s="337"/>
      <c r="L69" s="1578"/>
      <c r="M69" s="1579"/>
      <c r="N69" s="1579"/>
      <c r="O69" s="1579"/>
      <c r="P69" s="1579"/>
    </row>
    <row r="70" spans="1:19" ht="18" customHeight="1" x14ac:dyDescent="0.25">
      <c r="C70" s="183" t="s">
        <v>75</v>
      </c>
      <c r="D70" s="1570">
        <v>7000</v>
      </c>
      <c r="E70" s="1571"/>
      <c r="F70" s="1571"/>
      <c r="G70" s="1571"/>
      <c r="H70" s="1564" t="s">
        <v>84</v>
      </c>
      <c r="I70" s="1565"/>
      <c r="J70" s="1469"/>
      <c r="K70" s="337"/>
      <c r="L70" s="49"/>
      <c r="M70" s="285"/>
      <c r="N70" s="285"/>
      <c r="O70" s="285"/>
      <c r="P70" s="285"/>
    </row>
    <row r="71" spans="1:19" ht="18" customHeight="1" x14ac:dyDescent="0.25">
      <c r="C71" s="183" t="s">
        <v>76</v>
      </c>
      <c r="D71" s="1570">
        <v>6500</v>
      </c>
      <c r="E71" s="1571"/>
      <c r="F71" s="1571"/>
      <c r="G71" s="1571"/>
      <c r="H71" s="1564" t="s">
        <v>84</v>
      </c>
      <c r="I71" s="1565"/>
      <c r="J71" s="1469"/>
      <c r="K71" s="337"/>
      <c r="L71" s="257"/>
      <c r="M71" s="286"/>
      <c r="N71" s="286"/>
      <c r="O71" s="286"/>
      <c r="P71" s="286"/>
    </row>
    <row r="72" spans="1:19" ht="18" customHeight="1" x14ac:dyDescent="0.25">
      <c r="C72" s="183" t="s">
        <v>77</v>
      </c>
      <c r="D72" s="1570">
        <v>11700</v>
      </c>
      <c r="E72" s="1571"/>
      <c r="F72" s="1571"/>
      <c r="G72" s="1571"/>
      <c r="H72" s="1564" t="s">
        <v>84</v>
      </c>
      <c r="I72" s="1565"/>
      <c r="J72" s="1469"/>
      <c r="K72" s="337"/>
      <c r="L72" s="287"/>
      <c r="M72" s="286"/>
      <c r="N72" s="286"/>
      <c r="O72" s="286"/>
      <c r="P72" s="286"/>
    </row>
    <row r="73" spans="1:19" ht="18" customHeight="1" x14ac:dyDescent="0.25">
      <c r="C73" s="183" t="s">
        <v>82</v>
      </c>
      <c r="D73" s="1570">
        <v>8700</v>
      </c>
      <c r="E73" s="1571"/>
      <c r="F73" s="1571"/>
      <c r="G73" s="1571"/>
      <c r="H73" s="1564" t="s">
        <v>84</v>
      </c>
      <c r="I73" s="1565"/>
      <c r="J73" s="1469"/>
      <c r="K73" s="337"/>
      <c r="L73" s="257"/>
      <c r="M73" s="286"/>
      <c r="N73" s="286"/>
      <c r="O73" s="286"/>
      <c r="P73" s="286"/>
    </row>
    <row r="74" spans="1:19" ht="18" customHeight="1" x14ac:dyDescent="0.25">
      <c r="C74" s="183" t="s">
        <v>80</v>
      </c>
      <c r="D74" s="1572" t="s">
        <v>83</v>
      </c>
      <c r="E74" s="1571"/>
      <c r="F74" s="1571"/>
      <c r="G74" s="1571"/>
      <c r="H74" s="1574">
        <v>17200</v>
      </c>
      <c r="I74" s="1565"/>
      <c r="J74" s="1469"/>
      <c r="K74" s="337"/>
      <c r="L74" s="257"/>
      <c r="M74" s="286"/>
      <c r="N74" s="286"/>
      <c r="O74" s="286"/>
      <c r="P74" s="286"/>
    </row>
    <row r="75" spans="1:19" ht="18" customHeight="1" x14ac:dyDescent="0.25">
      <c r="C75" s="183" t="s">
        <v>81</v>
      </c>
      <c r="D75" s="1570">
        <v>23900</v>
      </c>
      <c r="E75" s="1571"/>
      <c r="F75" s="1571"/>
      <c r="G75" s="1571"/>
      <c r="H75" s="1564" t="s">
        <v>84</v>
      </c>
      <c r="I75" s="1565"/>
      <c r="J75" s="1469"/>
      <c r="K75" s="337"/>
      <c r="L75" s="257"/>
      <c r="M75" s="286"/>
      <c r="N75" s="286"/>
      <c r="O75" s="286"/>
      <c r="P75" s="286"/>
    </row>
    <row r="76" spans="1:19" ht="18" customHeight="1" x14ac:dyDescent="0.25">
      <c r="C76" s="183" t="s">
        <v>454</v>
      </c>
      <c r="D76" s="1570">
        <v>650</v>
      </c>
      <c r="E76" s="1571"/>
      <c r="F76" s="1571"/>
      <c r="G76" s="1571"/>
      <c r="H76" s="1564" t="s">
        <v>84</v>
      </c>
      <c r="I76" s="1565"/>
      <c r="J76" s="1469"/>
      <c r="K76" s="389"/>
      <c r="L76" s="257"/>
      <c r="M76" s="286"/>
      <c r="N76" s="286"/>
      <c r="O76" s="286"/>
      <c r="P76" s="286"/>
    </row>
    <row r="77" spans="1:19" ht="18" customHeight="1" x14ac:dyDescent="0.2">
      <c r="C77" s="258"/>
      <c r="D77" s="515"/>
      <c r="E77" s="389"/>
      <c r="F77" s="389"/>
      <c r="G77" s="389"/>
      <c r="H77" s="516"/>
      <c r="I77" s="517"/>
      <c r="J77" s="517"/>
      <c r="K77" s="389"/>
      <c r="L77" s="257"/>
      <c r="M77" s="286"/>
      <c r="N77" s="286"/>
      <c r="O77" s="286"/>
      <c r="P77" s="286"/>
    </row>
    <row r="78" spans="1:19" ht="30.6" customHeight="1" x14ac:dyDescent="0.25">
      <c r="A78" s="436" t="s">
        <v>309</v>
      </c>
      <c r="B78" s="1573" t="s">
        <v>589</v>
      </c>
      <c r="C78" s="1101"/>
      <c r="D78" s="1101"/>
      <c r="E78" s="1101"/>
      <c r="F78" s="1101"/>
      <c r="G78" s="1101"/>
      <c r="H78" s="1101"/>
      <c r="I78" s="1101"/>
      <c r="J78" s="1101"/>
      <c r="K78" s="389"/>
      <c r="L78" s="257"/>
      <c r="M78" s="286"/>
      <c r="N78" s="286"/>
      <c r="O78" s="286"/>
      <c r="P78" s="286"/>
    </row>
    <row r="79" spans="1:19" ht="187.5" customHeight="1" x14ac:dyDescent="0.2">
      <c r="B79" s="311">
        <v>1</v>
      </c>
      <c r="C79" s="1567" t="s">
        <v>602</v>
      </c>
      <c r="D79" s="1134"/>
      <c r="E79" s="1134"/>
      <c r="F79" s="1134"/>
      <c r="G79" s="1134"/>
      <c r="H79" s="1134"/>
      <c r="I79" s="1134"/>
      <c r="J79" s="1134"/>
      <c r="K79" s="389"/>
      <c r="L79" s="257"/>
      <c r="M79" s="286"/>
      <c r="N79" s="286"/>
      <c r="O79" s="286"/>
      <c r="P79" s="286"/>
    </row>
    <row r="80" spans="1:19" x14ac:dyDescent="0.2">
      <c r="C80" s="258"/>
      <c r="D80" s="198"/>
      <c r="E80" s="197"/>
      <c r="G80" s="238"/>
      <c r="J80" s="238"/>
      <c r="L80" s="257"/>
      <c r="M80" s="286"/>
      <c r="N80" s="286"/>
      <c r="O80" s="286"/>
      <c r="P80" s="286"/>
    </row>
    <row r="81" spans="1:16" s="311" customFormat="1" ht="15.75" x14ac:dyDescent="0.2">
      <c r="A81" s="436" t="s">
        <v>162</v>
      </c>
      <c r="B81" s="309" t="s">
        <v>103</v>
      </c>
    </row>
    <row r="82" spans="1:16" ht="12" customHeight="1" x14ac:dyDescent="0.25">
      <c r="A82" s="317"/>
      <c r="B82" s="199"/>
    </row>
    <row r="83" spans="1:16" x14ac:dyDescent="0.2">
      <c r="A83" s="319"/>
      <c r="B83" s="300"/>
      <c r="C83" s="174" t="s">
        <v>180</v>
      </c>
    </row>
    <row r="84" spans="1:16" ht="12" customHeight="1" x14ac:dyDescent="0.2">
      <c r="C84" s="295" t="s">
        <v>603</v>
      </c>
      <c r="L84" s="257"/>
      <c r="M84" s="286"/>
      <c r="N84" s="286"/>
      <c r="O84" s="286"/>
      <c r="P84" s="286"/>
    </row>
    <row r="85" spans="1:16" ht="12" customHeight="1" x14ac:dyDescent="0.2">
      <c r="L85" s="257"/>
      <c r="M85" s="286"/>
      <c r="N85" s="286"/>
      <c r="O85" s="286"/>
      <c r="P85" s="286"/>
    </row>
    <row r="86" spans="1:16" ht="12" customHeight="1" x14ac:dyDescent="0.2">
      <c r="C86" s="174" t="s">
        <v>420</v>
      </c>
      <c r="L86" s="257"/>
      <c r="M86" s="286"/>
      <c r="N86" s="286"/>
      <c r="O86" s="286"/>
      <c r="P86" s="286"/>
    </row>
    <row r="87" spans="1:16" ht="12" customHeight="1" x14ac:dyDescent="0.2">
      <c r="C87" s="295" t="s">
        <v>450</v>
      </c>
      <c r="L87" s="257"/>
      <c r="M87" s="286"/>
      <c r="N87" s="286"/>
      <c r="O87" s="286"/>
      <c r="P87" s="286"/>
    </row>
    <row r="88" spans="1:16" ht="12" customHeight="1" x14ac:dyDescent="0.2">
      <c r="L88" s="257"/>
      <c r="M88" s="286"/>
      <c r="N88" s="286"/>
      <c r="O88" s="286"/>
      <c r="P88" s="286"/>
    </row>
  </sheetData>
  <sheetProtection algorithmName="SHA-512" hashValue="AuR/UGT9DnjACC5IRdx8+1+M9Ke+f7eOlhZzZB5F1VrIWLo4u0pl81RZmaARN6AE7a9OLnkgyRkzZm8POUJggw==" saltValue="y90gaIAUb/9yN/Rt54lxNg==" spinCount="100000" sheet="1" objects="1" scenarios="1"/>
  <mergeCells count="80">
    <mergeCell ref="C30:D30"/>
    <mergeCell ref="C27:J27"/>
    <mergeCell ref="A36:B36"/>
    <mergeCell ref="A37:B37"/>
    <mergeCell ref="C61:J61"/>
    <mergeCell ref="C58:J58"/>
    <mergeCell ref="C42:J42"/>
    <mergeCell ref="C38:D38"/>
    <mergeCell ref="C43:J43"/>
    <mergeCell ref="C59:J59"/>
    <mergeCell ref="C57:J57"/>
    <mergeCell ref="C37:D37"/>
    <mergeCell ref="C54:J54"/>
    <mergeCell ref="C41:D41"/>
    <mergeCell ref="C53:J53"/>
    <mergeCell ref="A35:B35"/>
    <mergeCell ref="C67:J67"/>
    <mergeCell ref="C65:J65"/>
    <mergeCell ref="B63:J63"/>
    <mergeCell ref="C66:J66"/>
    <mergeCell ref="A30:B30"/>
    <mergeCell ref="C51:J51"/>
    <mergeCell ref="C40:D40"/>
    <mergeCell ref="C35:D35"/>
    <mergeCell ref="C50:J50"/>
    <mergeCell ref="A31:B31"/>
    <mergeCell ref="A32:B32"/>
    <mergeCell ref="A41:B41"/>
    <mergeCell ref="C34:D34"/>
    <mergeCell ref="A34:B34"/>
    <mergeCell ref="A38:B38"/>
    <mergeCell ref="C36:D36"/>
    <mergeCell ref="A1:J1"/>
    <mergeCell ref="D6:J6"/>
    <mergeCell ref="C24:J24"/>
    <mergeCell ref="A33:B33"/>
    <mergeCell ref="A29:B29"/>
    <mergeCell ref="C32:D32"/>
    <mergeCell ref="D10:J10"/>
    <mergeCell ref="D14:J14"/>
    <mergeCell ref="C28:D28"/>
    <mergeCell ref="C29:D29"/>
    <mergeCell ref="C31:D31"/>
    <mergeCell ref="D5:J5"/>
    <mergeCell ref="C20:J20"/>
    <mergeCell ref="C33:D33"/>
    <mergeCell ref="C19:J19"/>
    <mergeCell ref="C25:J25"/>
    <mergeCell ref="D73:G73"/>
    <mergeCell ref="C26:J26"/>
    <mergeCell ref="L69:P69"/>
    <mergeCell ref="H73:J73"/>
    <mergeCell ref="H69:J69"/>
    <mergeCell ref="C39:D39"/>
    <mergeCell ref="B47:J47"/>
    <mergeCell ref="A39:B39"/>
    <mergeCell ref="A40:B40"/>
    <mergeCell ref="C52:J52"/>
    <mergeCell ref="C55:J55"/>
    <mergeCell ref="C44:J44"/>
    <mergeCell ref="C45:J45"/>
    <mergeCell ref="H70:J70"/>
    <mergeCell ref="H71:J71"/>
    <mergeCell ref="C60:J60"/>
    <mergeCell ref="H72:J72"/>
    <mergeCell ref="C56:J56"/>
    <mergeCell ref="C79:J79"/>
    <mergeCell ref="D68:G68"/>
    <mergeCell ref="H68:J68"/>
    <mergeCell ref="D76:G76"/>
    <mergeCell ref="D72:G72"/>
    <mergeCell ref="D69:G69"/>
    <mergeCell ref="D70:G70"/>
    <mergeCell ref="D75:G75"/>
    <mergeCell ref="D74:G74"/>
    <mergeCell ref="B78:J78"/>
    <mergeCell ref="H76:J76"/>
    <mergeCell ref="H75:J75"/>
    <mergeCell ref="H74:J74"/>
    <mergeCell ref="D71:G71"/>
  </mergeCells>
  <phoneticPr fontId="0" type="noConversion"/>
  <hyperlinks>
    <hyperlink ref="C87" r:id="rId1"/>
    <hyperlink ref="C20" r:id="rId2"/>
    <hyperlink ref="C84" r:id="rId3"/>
  </hyperlinks>
  <pageMargins left="0.75" right="0.75" top="0.75" bottom="0.75" header="0.5" footer="0.25"/>
  <pageSetup scale="74" orientation="portrait" r:id="rId4"/>
  <headerFooter alignWithMargins="0">
    <oddFooter>&amp;C&amp;"Arial,Regular"&amp;P of &amp;N</oddFooter>
  </headerFooter>
  <rowBreaks count="3" manualBreakCount="3">
    <brk id="21" max="9" man="1"/>
    <brk id="45" max="9" man="1"/>
    <brk id="61" max="9" man="1"/>
  </rowBreaks>
  <ignoredErrors>
    <ignoredError sqref="C5:C6" numberStoredAsText="1"/>
  </ignoredError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dimension ref="A1:IV627"/>
  <sheetViews>
    <sheetView view="pageBreakPreview" zoomScaleNormal="100" workbookViewId="0">
      <selection activeCell="A3" sqref="A3"/>
    </sheetView>
  </sheetViews>
  <sheetFormatPr defaultRowHeight="12.75" x14ac:dyDescent="0.2"/>
  <cols>
    <col min="1" max="1" width="8.85546875" style="1" customWidth="1"/>
    <col min="2" max="2" width="16.42578125" customWidth="1"/>
    <col min="3" max="5" width="12.7109375" customWidth="1"/>
    <col min="6" max="6" width="18.5703125" customWidth="1"/>
    <col min="7" max="7" width="13.140625" style="2" customWidth="1"/>
    <col min="8" max="8" width="13.5703125" style="2" customWidth="1"/>
    <col min="9" max="29" width="14.85546875" style="3" customWidth="1"/>
    <col min="30" max="30" width="13.140625" style="3" customWidth="1"/>
    <col min="31" max="40" width="15.42578125" style="67" customWidth="1"/>
    <col min="41" max="41" width="14.42578125" style="67" customWidth="1"/>
    <col min="42" max="42" width="14" style="67" customWidth="1"/>
    <col min="43" max="43" width="15" style="12" customWidth="1"/>
    <col min="44" max="44" width="15.5703125" style="13" customWidth="1"/>
    <col min="45" max="45" width="9.7109375" style="13" customWidth="1"/>
    <col min="46" max="46" width="12.85546875" style="12" customWidth="1"/>
    <col min="47" max="47" width="8.7109375" style="13" customWidth="1"/>
    <col min="48" max="48" width="9.7109375" style="13" customWidth="1"/>
    <col min="49" max="49" width="12.85546875" style="12" customWidth="1"/>
    <col min="50" max="50" width="8.7109375" style="13" customWidth="1"/>
    <col min="51" max="51" width="9.7109375" style="13" customWidth="1"/>
    <col min="52" max="52" width="15.7109375" style="12" customWidth="1"/>
    <col min="53" max="53" width="8.28515625" style="13" customWidth="1"/>
    <col min="54" max="54" width="9.42578125" style="13" customWidth="1"/>
    <col min="55" max="55" width="12.85546875" style="12" customWidth="1"/>
    <col min="56" max="56" width="8.7109375" style="13" customWidth="1"/>
    <col min="57" max="57" width="9.7109375" style="13" customWidth="1"/>
    <col min="58" max="58" width="12.85546875" style="12" customWidth="1"/>
    <col min="59" max="59" width="8.7109375" style="83" customWidth="1"/>
    <col min="60" max="60" width="9.7109375" style="84" customWidth="1"/>
    <col min="61" max="61" width="12.85546875" style="67" customWidth="1"/>
    <col min="62" max="62" width="12.7109375" style="46" customWidth="1"/>
    <col min="63" max="63" width="9.7109375" style="46" customWidth="1"/>
    <col min="64" max="64" width="12.85546875" style="85" customWidth="1"/>
    <col min="65" max="65" width="8.7109375" style="86" customWidth="1"/>
    <col min="66" max="66" width="11.28515625" style="86" customWidth="1"/>
    <col min="67" max="67" width="12.5703125" style="86" customWidth="1"/>
    <col min="68" max="73" width="8.7109375" style="86" customWidth="1"/>
    <col min="74" max="74" width="13.5703125" style="86" customWidth="1"/>
    <col min="75" max="75" width="9.7109375" style="86" customWidth="1"/>
    <col min="76" max="76" width="12.85546875" style="87" customWidth="1"/>
    <col min="77" max="77" width="8.7109375" style="88" customWidth="1"/>
    <col min="78" max="78" width="9.7109375" style="89" customWidth="1"/>
    <col min="79" max="79" width="12.140625" customWidth="1"/>
    <col min="80" max="80" width="12.5703125" customWidth="1"/>
    <col min="81" max="84" width="9.140625" customWidth="1"/>
    <col min="85" max="85" width="9.140625" style="6" customWidth="1"/>
    <col min="86" max="86" width="9.140625" customWidth="1"/>
    <col min="87" max="87" width="9.140625" style="6" customWidth="1"/>
    <col min="88" max="88" width="9.140625" customWidth="1"/>
    <col min="89" max="89" width="9.140625" style="6" customWidth="1"/>
    <col min="90" max="90" width="9.140625" style="7" customWidth="1"/>
    <col min="91" max="91" width="9.140625" customWidth="1"/>
    <col min="92" max="92" width="9.140625" style="6" customWidth="1"/>
    <col min="93" max="93" width="9.140625" style="7" customWidth="1"/>
    <col min="94" max="94" width="10" style="7" customWidth="1"/>
    <col min="95" max="95" width="10.140625" customWidth="1"/>
    <col min="96" max="96" width="9.140625" style="6" customWidth="1"/>
    <col min="97" max="97" width="9.140625" customWidth="1"/>
    <col min="98" max="106" width="9.140625" style="6" customWidth="1"/>
    <col min="107" max="107" width="14.7109375" style="7" customWidth="1"/>
    <col min="108" max="108" width="11" style="7" customWidth="1"/>
    <col min="110" max="110" width="9.140625" style="6" customWidth="1"/>
    <col min="112" max="112" width="9.140625" style="6" customWidth="1"/>
    <col min="113" max="113" width="12.28515625" customWidth="1"/>
    <col min="115" max="115" width="9.140625" style="6" customWidth="1"/>
    <col min="116" max="116" width="9.140625" style="7" customWidth="1"/>
    <col min="118" max="118" width="9.140625" style="6" customWidth="1"/>
    <col min="119" max="119" width="9.140625" style="7" customWidth="1"/>
    <col min="121" max="121" width="9.140625" style="6" customWidth="1"/>
    <col min="123" max="123" width="9.140625" style="6" customWidth="1"/>
    <col min="125" max="125" width="9.140625" style="6" customWidth="1"/>
    <col min="126" max="126" width="9.140625" style="7" customWidth="1"/>
    <col min="128" max="128" width="9.140625" style="6" customWidth="1"/>
    <col min="129" max="130" width="9.140625" style="7" customWidth="1"/>
    <col min="132" max="132" width="9.140625" style="6" customWidth="1"/>
    <col min="134" max="134" width="9.140625" style="6" customWidth="1"/>
    <col min="135" max="135" width="9.140625" style="7" customWidth="1"/>
    <col min="137" max="137" width="9.140625" style="6" customWidth="1"/>
    <col min="150" max="152" width="10.5703125" style="3" customWidth="1"/>
    <col min="162" max="162" width="12.7109375" customWidth="1"/>
    <col min="163" max="163" width="14.42578125" customWidth="1"/>
    <col min="165" max="165" width="10.5703125" customWidth="1"/>
    <col min="166" max="166" width="12.85546875" customWidth="1"/>
    <col min="168" max="168" width="10.7109375" customWidth="1"/>
    <col min="169" max="169" width="11" customWidth="1"/>
    <col min="171" max="171" width="10.85546875" customWidth="1"/>
    <col min="172" max="172" width="11.140625" customWidth="1"/>
    <col min="173" max="173" width="11.28515625" customWidth="1"/>
    <col min="174" max="174" width="10.5703125" customWidth="1"/>
    <col min="176" max="176" width="10.42578125" customWidth="1"/>
    <col min="179" max="194" width="9.140625" style="170" customWidth="1"/>
  </cols>
  <sheetData>
    <row r="1" spans="1:248" s="202" customFormat="1" ht="34.5" customHeight="1" x14ac:dyDescent="0.2">
      <c r="A1" s="1622" t="s">
        <v>168</v>
      </c>
      <c r="B1" s="1622"/>
      <c r="C1" s="1622"/>
      <c r="D1" s="1622"/>
      <c r="E1" s="1622"/>
      <c r="F1" s="1622"/>
      <c r="G1" s="1622"/>
      <c r="H1" s="1622"/>
      <c r="I1" s="1622"/>
      <c r="J1" s="740"/>
      <c r="K1" s="740"/>
      <c r="L1" s="740"/>
      <c r="M1" s="740"/>
      <c r="N1" s="740"/>
      <c r="O1" s="740"/>
      <c r="P1" s="740"/>
      <c r="Q1" s="740"/>
      <c r="R1" s="740"/>
      <c r="S1" s="740"/>
      <c r="T1" s="740"/>
      <c r="U1" s="740"/>
      <c r="V1" s="740"/>
      <c r="W1" s="740"/>
      <c r="X1" s="740"/>
      <c r="Y1" s="740"/>
      <c r="Z1" s="740"/>
      <c r="AA1" s="740"/>
      <c r="AB1" s="740"/>
      <c r="AC1" s="740"/>
      <c r="AD1" s="740"/>
      <c r="AE1" s="741"/>
      <c r="AF1" s="741"/>
      <c r="AG1" s="741"/>
      <c r="AH1" s="741"/>
      <c r="AI1" s="741"/>
      <c r="AJ1" s="741"/>
      <c r="AK1" s="741"/>
      <c r="AL1" s="741"/>
      <c r="AM1" s="741"/>
      <c r="AN1" s="741"/>
      <c r="AR1" s="203"/>
      <c r="AS1" s="203"/>
      <c r="AU1" s="203"/>
      <c r="AV1" s="203"/>
      <c r="AX1" s="203"/>
      <c r="AY1" s="203"/>
      <c r="BA1" s="203"/>
      <c r="BB1" s="203"/>
      <c r="BD1" s="203"/>
      <c r="BE1" s="203"/>
      <c r="BG1" s="4"/>
      <c r="BH1" s="4"/>
      <c r="BJ1" s="203"/>
      <c r="BK1" s="203"/>
      <c r="BL1" s="5"/>
      <c r="BM1" s="4"/>
      <c r="BN1" s="4"/>
      <c r="BO1" s="4"/>
      <c r="BP1" s="4"/>
      <c r="BQ1" s="4"/>
      <c r="BR1" s="4"/>
      <c r="BS1" s="4"/>
      <c r="BT1" s="4"/>
      <c r="BU1" s="4"/>
      <c r="BV1" s="4"/>
      <c r="BW1" s="4"/>
      <c r="BX1" s="204"/>
      <c r="BY1" s="203"/>
      <c r="BZ1" s="203"/>
      <c r="ET1" s="201"/>
      <c r="EU1" s="201"/>
      <c r="EV1" s="201"/>
      <c r="FW1" s="5"/>
      <c r="FX1" s="5"/>
      <c r="FY1" s="5"/>
      <c r="FZ1" s="5"/>
      <c r="GA1" s="5"/>
      <c r="GB1" s="5"/>
      <c r="GC1" s="5"/>
      <c r="GD1" s="5"/>
      <c r="GE1" s="5"/>
      <c r="GF1" s="5"/>
      <c r="GG1" s="5"/>
      <c r="GH1" s="5"/>
      <c r="GI1" s="5"/>
      <c r="GJ1" s="5"/>
      <c r="GK1" s="5"/>
      <c r="GL1" s="5"/>
    </row>
    <row r="2" spans="1:248" s="121" customFormat="1" ht="36.75" customHeight="1" x14ac:dyDescent="0.25">
      <c r="A2" s="1087"/>
      <c r="B2" s="1088"/>
      <c r="C2" s="1088"/>
      <c r="D2" s="1088"/>
      <c r="E2" s="1088"/>
      <c r="F2" s="1654" t="s">
        <v>612</v>
      </c>
      <c r="G2" s="1655"/>
      <c r="H2" s="1655"/>
      <c r="I2" s="1089"/>
      <c r="J2" s="744"/>
      <c r="K2" s="744"/>
      <c r="L2" s="744"/>
      <c r="M2" s="744"/>
      <c r="N2" s="744"/>
      <c r="O2" s="744"/>
      <c r="P2" s="744"/>
      <c r="Q2" s="744"/>
      <c r="R2" s="744"/>
      <c r="S2" s="744"/>
      <c r="T2" s="744"/>
      <c r="U2" s="744"/>
      <c r="V2" s="744"/>
      <c r="W2" s="744"/>
      <c r="X2" s="744"/>
      <c r="Y2" s="744"/>
      <c r="Z2" s="744"/>
      <c r="AA2" s="744"/>
      <c r="AB2" s="744"/>
      <c r="AC2" s="744"/>
      <c r="AD2" s="744"/>
      <c r="AE2" s="734"/>
      <c r="AF2" s="734"/>
      <c r="AG2" s="734"/>
      <c r="AH2" s="734"/>
      <c r="AI2" s="734"/>
      <c r="AJ2" s="734"/>
      <c r="AK2" s="734"/>
      <c r="AL2" s="734"/>
      <c r="AM2" s="734"/>
      <c r="AN2" s="734"/>
      <c r="AR2" s="122"/>
      <c r="AS2" s="122"/>
      <c r="AU2" s="122"/>
      <c r="AV2" s="122"/>
      <c r="AX2" s="122"/>
      <c r="AY2" s="122"/>
      <c r="BA2" s="122"/>
      <c r="BB2" s="122"/>
      <c r="BD2" s="122"/>
      <c r="BE2" s="122"/>
      <c r="BG2" s="123"/>
      <c r="BH2" s="123"/>
      <c r="BJ2" s="122"/>
      <c r="BK2" s="122"/>
      <c r="BL2" s="124"/>
      <c r="BM2" s="123"/>
      <c r="BN2" s="123"/>
      <c r="BO2" s="123"/>
      <c r="BP2" s="123"/>
      <c r="BQ2" s="123"/>
      <c r="BR2" s="123"/>
      <c r="BS2" s="123"/>
      <c r="BT2" s="123"/>
      <c r="BU2" s="123"/>
      <c r="BV2" s="123"/>
      <c r="BW2" s="123"/>
      <c r="BY2" s="122"/>
      <c r="ET2" s="141"/>
      <c r="EU2" s="141"/>
      <c r="EV2" s="141"/>
      <c r="FW2" s="124"/>
      <c r="FX2" s="124"/>
      <c r="FY2" s="124"/>
      <c r="FZ2" s="124"/>
      <c r="GA2" s="124"/>
      <c r="GB2" s="124"/>
      <c r="GC2" s="124"/>
      <c r="GD2" s="124"/>
      <c r="GE2" s="124"/>
      <c r="GF2" s="124"/>
      <c r="GG2" s="124"/>
      <c r="GH2" s="124"/>
      <c r="GI2" s="124"/>
      <c r="GJ2" s="124"/>
      <c r="GK2" s="124"/>
      <c r="GL2" s="124"/>
    </row>
    <row r="3" spans="1:248" s="121" customFormat="1" ht="15.75" x14ac:dyDescent="0.25">
      <c r="A3" s="742"/>
      <c r="B3" s="734"/>
      <c r="C3" s="734"/>
      <c r="D3" s="734"/>
      <c r="E3" s="734"/>
      <c r="F3" s="734"/>
      <c r="G3" s="743"/>
      <c r="H3" s="743"/>
      <c r="I3" s="744"/>
      <c r="J3" s="744"/>
      <c r="K3" s="744"/>
      <c r="L3" s="744"/>
      <c r="M3" s="744"/>
      <c r="N3" s="744"/>
      <c r="O3" s="744"/>
      <c r="P3" s="744"/>
      <c r="Q3" s="744"/>
      <c r="R3" s="744"/>
      <c r="S3" s="744"/>
      <c r="T3" s="744"/>
      <c r="U3" s="744"/>
      <c r="V3" s="744"/>
      <c r="W3" s="744"/>
      <c r="X3" s="744"/>
      <c r="Y3" s="744"/>
      <c r="Z3" s="744"/>
      <c r="AA3" s="744"/>
      <c r="AB3" s="744"/>
      <c r="AC3" s="744"/>
      <c r="AD3" s="744"/>
      <c r="AE3" s="734"/>
      <c r="AF3" s="734"/>
      <c r="AG3" s="734"/>
      <c r="AH3" s="734"/>
      <c r="AI3" s="734"/>
      <c r="AJ3" s="734"/>
      <c r="AK3" s="734"/>
      <c r="AL3" s="734"/>
      <c r="AM3" s="734"/>
      <c r="AN3" s="734"/>
      <c r="AR3" s="122"/>
      <c r="AS3" s="122"/>
      <c r="AU3" s="122"/>
      <c r="AV3" s="122"/>
      <c r="AX3" s="122"/>
      <c r="AY3" s="122"/>
      <c r="BA3" s="122"/>
      <c r="BB3" s="122"/>
      <c r="BD3" s="122"/>
      <c r="BE3" s="122"/>
      <c r="BG3" s="123"/>
      <c r="BH3" s="123"/>
      <c r="BJ3" s="122"/>
      <c r="BK3" s="122"/>
      <c r="BL3" s="124"/>
      <c r="BM3" s="123"/>
      <c r="BN3" s="123"/>
      <c r="BO3" s="123"/>
      <c r="BP3" s="123"/>
      <c r="BQ3" s="123"/>
      <c r="BR3" s="123"/>
      <c r="BS3" s="123"/>
      <c r="BT3" s="123"/>
      <c r="BU3" s="123"/>
      <c r="BV3" s="123"/>
      <c r="BW3" s="123"/>
      <c r="BY3" s="122"/>
      <c r="ET3" s="141"/>
      <c r="EU3" s="141"/>
      <c r="EV3" s="141"/>
      <c r="FW3" s="124"/>
      <c r="FX3" s="124"/>
      <c r="FY3" s="124"/>
      <c r="FZ3" s="124"/>
      <c r="GA3" s="124"/>
      <c r="GB3" s="124"/>
      <c r="GC3" s="124"/>
      <c r="GD3" s="124"/>
      <c r="GE3" s="124"/>
      <c r="GF3" s="124"/>
      <c r="GG3" s="124"/>
      <c r="GH3" s="124"/>
      <c r="GI3" s="124"/>
      <c r="GJ3" s="124"/>
      <c r="GK3" s="124"/>
      <c r="GL3" s="124"/>
    </row>
    <row r="4" spans="1:248" s="437" customFormat="1" ht="28.9" customHeight="1" thickBot="1" x14ac:dyDescent="0.25">
      <c r="A4" s="745" t="s">
        <v>260</v>
      </c>
      <c r="B4" s="746"/>
      <c r="C4" s="746"/>
      <c r="D4" s="746"/>
      <c r="E4" s="746"/>
      <c r="F4" s="746"/>
      <c r="G4" s="747"/>
      <c r="H4" s="747"/>
      <c r="I4" s="748"/>
      <c r="J4" s="748"/>
      <c r="K4" s="748"/>
      <c r="L4" s="748"/>
      <c r="M4" s="748"/>
      <c r="N4" s="748"/>
      <c r="O4" s="748"/>
      <c r="P4" s="748"/>
      <c r="Q4" s="748"/>
      <c r="R4" s="748"/>
      <c r="S4" s="748"/>
      <c r="T4" s="748"/>
      <c r="U4" s="748"/>
      <c r="V4" s="748"/>
      <c r="W4" s="748"/>
      <c r="X4" s="748"/>
      <c r="Y4" s="748"/>
      <c r="Z4" s="748"/>
      <c r="AA4" s="748"/>
      <c r="AB4" s="748"/>
      <c r="AC4" s="748"/>
      <c r="AD4" s="748"/>
      <c r="AE4" s="746"/>
      <c r="AF4" s="746"/>
      <c r="AG4" s="746"/>
      <c r="AH4" s="746"/>
      <c r="AI4" s="746"/>
      <c r="AJ4" s="746"/>
      <c r="AK4" s="746"/>
      <c r="AL4" s="746"/>
      <c r="AM4" s="746"/>
      <c r="AN4" s="746"/>
      <c r="AR4" s="439"/>
      <c r="AS4" s="439"/>
      <c r="AU4" s="439"/>
      <c r="AV4" s="439"/>
      <c r="AX4" s="439"/>
      <c r="AY4" s="439"/>
      <c r="BA4" s="439"/>
      <c r="BB4" s="439"/>
      <c r="BD4" s="439"/>
      <c r="BE4" s="439"/>
      <c r="BG4" s="440"/>
      <c r="BH4" s="440"/>
      <c r="BJ4" s="439"/>
      <c r="BK4" s="439"/>
      <c r="BL4" s="441"/>
      <c r="BM4" s="440"/>
      <c r="BN4" s="440"/>
      <c r="BO4" s="440"/>
      <c r="BP4" s="440"/>
      <c r="BQ4" s="440"/>
      <c r="BR4" s="440"/>
      <c r="BS4" s="440"/>
      <c r="BT4" s="440"/>
      <c r="BU4" s="440"/>
      <c r="BV4" s="440"/>
      <c r="BW4" s="440"/>
      <c r="BY4" s="439"/>
      <c r="ET4" s="438"/>
      <c r="EU4" s="438"/>
      <c r="EV4" s="438"/>
      <c r="FW4" s="441"/>
      <c r="FX4" s="441"/>
      <c r="FY4" s="441"/>
      <c r="FZ4" s="441"/>
      <c r="GA4" s="441"/>
      <c r="GB4" s="441"/>
      <c r="GC4" s="441"/>
      <c r="GD4" s="441"/>
      <c r="GE4" s="441"/>
      <c r="GF4" s="441"/>
      <c r="GG4" s="441"/>
      <c r="GH4" s="441"/>
      <c r="GI4" s="441"/>
      <c r="GJ4" s="441"/>
      <c r="GK4" s="441"/>
      <c r="GL4" s="441"/>
    </row>
    <row r="5" spans="1:248" s="121" customFormat="1" ht="42.75" customHeight="1" x14ac:dyDescent="0.2">
      <c r="A5" s="749"/>
      <c r="B5" s="1623" t="s">
        <v>422</v>
      </c>
      <c r="C5" s="1624"/>
      <c r="D5" s="1630" t="s">
        <v>173</v>
      </c>
      <c r="E5" s="1631"/>
      <c r="F5" s="1632"/>
      <c r="G5" s="1656" t="s">
        <v>97</v>
      </c>
      <c r="H5" s="1657"/>
      <c r="I5" s="1658"/>
      <c r="J5" s="750"/>
      <c r="K5" s="750"/>
      <c r="L5" s="750"/>
      <c r="M5" s="750"/>
      <c r="N5" s="750"/>
      <c r="O5" s="750"/>
      <c r="P5" s="750"/>
      <c r="Q5" s="750"/>
      <c r="R5" s="750"/>
      <c r="S5" s="750"/>
      <c r="T5" s="750"/>
      <c r="U5" s="750"/>
      <c r="V5" s="750"/>
      <c r="W5" s="750"/>
      <c r="X5" s="750"/>
      <c r="Y5" s="750"/>
      <c r="Z5" s="750"/>
      <c r="AA5" s="750"/>
      <c r="AB5" s="750"/>
      <c r="AC5" s="750"/>
      <c r="AD5" s="744"/>
      <c r="AE5" s="734"/>
      <c r="AF5" s="734"/>
      <c r="AG5" s="734"/>
      <c r="AH5" s="734"/>
      <c r="AI5" s="734"/>
      <c r="AJ5" s="734"/>
      <c r="AK5" s="734"/>
      <c r="AL5" s="734"/>
      <c r="AM5" s="734"/>
      <c r="AN5" s="734"/>
      <c r="AR5" s="122"/>
      <c r="AS5" s="122"/>
      <c r="AU5" s="122"/>
      <c r="AV5" s="122"/>
      <c r="AX5" s="122"/>
      <c r="AY5" s="122"/>
      <c r="BA5" s="122"/>
      <c r="BB5" s="122"/>
      <c r="BD5" s="122"/>
      <c r="BE5" s="122"/>
      <c r="BG5" s="123"/>
      <c r="BH5" s="123"/>
      <c r="BJ5" s="122"/>
      <c r="BK5" s="122"/>
      <c r="BL5" s="124"/>
      <c r="BM5" s="123"/>
      <c r="BN5" s="123"/>
      <c r="BO5" s="123"/>
      <c r="BP5" s="123"/>
      <c r="BQ5" s="123"/>
      <c r="BR5" s="123"/>
      <c r="BS5" s="123"/>
      <c r="BT5" s="123"/>
      <c r="BU5" s="123"/>
      <c r="BV5" s="123"/>
      <c r="BW5" s="123"/>
      <c r="BY5" s="122"/>
      <c r="ET5" s="141"/>
      <c r="EU5" s="141"/>
      <c r="EV5" s="141"/>
      <c r="FW5" s="124"/>
      <c r="FX5" s="124"/>
      <c r="FY5" s="124"/>
      <c r="FZ5" s="124"/>
      <c r="GA5" s="124"/>
      <c r="GB5" s="124"/>
      <c r="GC5" s="124"/>
      <c r="GD5" s="124"/>
      <c r="GE5" s="124"/>
      <c r="GF5" s="124"/>
      <c r="GG5" s="124"/>
      <c r="GH5" s="124"/>
      <c r="GI5" s="124"/>
      <c r="GJ5" s="124"/>
      <c r="GK5" s="124"/>
      <c r="GL5" s="124"/>
    </row>
    <row r="6" spans="1:248" s="121" customFormat="1" ht="58.9" customHeight="1" x14ac:dyDescent="0.2">
      <c r="A6" s="751"/>
      <c r="B6" s="1659" t="s">
        <v>449</v>
      </c>
      <c r="C6" s="1660"/>
      <c r="D6" s="752" t="s">
        <v>14</v>
      </c>
      <c r="E6" s="753" t="s">
        <v>425</v>
      </c>
      <c r="F6" s="754" t="s">
        <v>86</v>
      </c>
      <c r="G6" s="755" t="s">
        <v>13</v>
      </c>
      <c r="H6" s="755" t="s">
        <v>12</v>
      </c>
      <c r="I6" s="755" t="s">
        <v>87</v>
      </c>
      <c r="J6" s="756"/>
      <c r="K6" s="756"/>
      <c r="L6" s="756"/>
      <c r="M6" s="756"/>
      <c r="N6" s="756"/>
      <c r="O6" s="756"/>
      <c r="P6" s="756"/>
      <c r="Q6" s="756"/>
      <c r="R6" s="756"/>
      <c r="S6" s="756"/>
      <c r="T6" s="756"/>
      <c r="U6" s="756"/>
      <c r="V6" s="756"/>
      <c r="W6" s="756"/>
      <c r="X6" s="756"/>
      <c r="Y6" s="756"/>
      <c r="Z6" s="756"/>
      <c r="AA6" s="756"/>
      <c r="AB6" s="756"/>
      <c r="AC6" s="756"/>
      <c r="AD6" s="744"/>
      <c r="AE6" s="734"/>
      <c r="AF6" s="734"/>
      <c r="AG6" s="734"/>
      <c r="AH6" s="734"/>
      <c r="AI6" s="734"/>
      <c r="AJ6" s="734"/>
      <c r="AK6" s="734"/>
      <c r="AL6" s="734"/>
      <c r="AM6" s="734"/>
      <c r="AN6" s="734"/>
      <c r="AR6" s="122"/>
      <c r="AS6" s="122"/>
      <c r="AU6" s="122"/>
      <c r="AV6" s="122"/>
      <c r="AX6" s="122"/>
      <c r="AY6" s="122"/>
      <c r="BA6" s="122"/>
      <c r="BB6" s="122"/>
      <c r="BD6" s="122"/>
      <c r="BE6" s="122"/>
      <c r="BG6" s="123"/>
      <c r="BH6" s="123"/>
      <c r="BJ6" s="122"/>
      <c r="BK6" s="122"/>
      <c r="BL6" s="124"/>
      <c r="BM6" s="123"/>
      <c r="BN6" s="123"/>
      <c r="BO6" s="123"/>
      <c r="BP6" s="123"/>
      <c r="BQ6" s="123"/>
      <c r="BR6" s="123"/>
      <c r="BS6" s="123"/>
      <c r="BT6" s="123"/>
      <c r="BU6" s="123"/>
      <c r="BV6" s="123"/>
      <c r="BW6" s="123"/>
      <c r="BY6" s="122"/>
      <c r="ET6" s="141"/>
      <c r="EU6" s="141"/>
      <c r="EV6" s="141"/>
      <c r="FW6" s="124"/>
      <c r="FX6" s="124"/>
      <c r="FY6" s="124"/>
      <c r="FZ6" s="124"/>
      <c r="GA6" s="124"/>
      <c r="GB6" s="124"/>
      <c r="GC6" s="124"/>
      <c r="GD6" s="124"/>
      <c r="GE6" s="124"/>
      <c r="GF6" s="124"/>
      <c r="GG6" s="124"/>
      <c r="GH6" s="124"/>
      <c r="GI6" s="124"/>
      <c r="GJ6" s="124"/>
      <c r="GK6" s="124"/>
      <c r="GL6" s="124"/>
    </row>
    <row r="7" spans="1:248" s="121" customFormat="1" ht="51" customHeight="1" x14ac:dyDescent="0.2">
      <c r="A7" s="1085" t="s">
        <v>513</v>
      </c>
      <c r="B7" s="1633" t="str">
        <f>IF(ISBLANK('2. Wafer Tracking'!C15),"",IF(AND('2. Wafer Tracking'!C15='Drop-down'!A55),'Facility&amp;Emissions Info'!C30,0)+IF(AND('2. Wafer Tracking'!C15='Drop-down'!A56),'Facility&amp;Emissions Info'!C80,0)+IF(AND('2. Wafer Tracking'!C15='Drop-down'!A57),'Facility&amp;Emissions Info'!C130,0))</f>
        <v/>
      </c>
      <c r="C7" s="1634"/>
      <c r="D7" s="1067" t="str">
        <f>IF(ISBLANK(B211),"",B211)</f>
        <v/>
      </c>
      <c r="E7" s="1068" t="str">
        <f>IF(ISBLANK(C211),"",C211)</f>
        <v/>
      </c>
      <c r="F7" s="1069" t="str">
        <f>IF(ISBLANK(D211),"",D211)</f>
        <v/>
      </c>
      <c r="G7" s="1070" t="str">
        <f>IF(OR(D7="",B7=""),"",(D7/B7)*10^9)</f>
        <v/>
      </c>
      <c r="H7" s="1070" t="str">
        <f>IF(OR(E7="",B7=""),"",(E7/B7)*10^9)</f>
        <v/>
      </c>
      <c r="I7" s="1070" t="str">
        <f>IF(OR(G7="",H7=""),"",G7+H7)</f>
        <v/>
      </c>
      <c r="J7" s="758"/>
      <c r="K7" s="758"/>
      <c r="L7" s="758"/>
      <c r="M7" s="758"/>
      <c r="N7" s="758"/>
      <c r="O7" s="758"/>
      <c r="P7" s="758"/>
      <c r="Q7" s="758"/>
      <c r="R7" s="758"/>
      <c r="S7" s="758"/>
      <c r="T7" s="758"/>
      <c r="U7" s="758"/>
      <c r="V7" s="758"/>
      <c r="W7" s="758"/>
      <c r="X7" s="758"/>
      <c r="Y7" s="758"/>
      <c r="Z7" s="758"/>
      <c r="AA7" s="758"/>
      <c r="AB7" s="758"/>
      <c r="AC7" s="758"/>
      <c r="AD7" s="744"/>
      <c r="AE7" s="734"/>
      <c r="AF7" s="734"/>
      <c r="AG7" s="734"/>
      <c r="AH7" s="734"/>
      <c r="AI7" s="734"/>
      <c r="AJ7" s="734"/>
      <c r="AK7" s="734"/>
      <c r="AL7" s="734"/>
      <c r="AM7" s="734"/>
      <c r="AN7" s="734"/>
      <c r="AR7" s="122"/>
      <c r="AS7" s="122"/>
      <c r="AU7" s="122"/>
      <c r="AV7" s="122"/>
      <c r="AX7" s="122"/>
      <c r="AY7" s="122"/>
      <c r="BA7" s="122"/>
      <c r="BB7" s="122"/>
      <c r="BD7" s="122"/>
      <c r="BE7" s="122"/>
      <c r="BG7" s="123"/>
      <c r="BH7" s="123"/>
      <c r="BJ7" s="122"/>
      <c r="BK7" s="122"/>
      <c r="BL7" s="124"/>
      <c r="BM7" s="123"/>
      <c r="BN7" s="123"/>
      <c r="BO7" s="123"/>
      <c r="BP7" s="123"/>
      <c r="BQ7" s="123"/>
      <c r="BR7" s="123"/>
      <c r="BS7" s="123"/>
      <c r="BT7" s="123"/>
      <c r="BU7" s="123"/>
      <c r="BV7" s="123"/>
      <c r="BW7" s="123"/>
      <c r="BY7" s="122"/>
      <c r="ET7" s="141"/>
      <c r="EU7" s="141"/>
      <c r="EV7" s="141"/>
      <c r="FW7" s="124"/>
      <c r="FX7" s="124"/>
      <c r="FY7" s="124"/>
      <c r="FZ7" s="124"/>
      <c r="GA7" s="124"/>
      <c r="GB7" s="124"/>
      <c r="GC7" s="124"/>
      <c r="GD7" s="124"/>
      <c r="GE7" s="124"/>
      <c r="GF7" s="124"/>
      <c r="GG7" s="124"/>
      <c r="GH7" s="124"/>
      <c r="GI7" s="124"/>
      <c r="GJ7" s="124"/>
      <c r="GK7" s="124"/>
      <c r="GL7" s="124"/>
    </row>
    <row r="8" spans="1:248" s="121" customFormat="1" ht="51" customHeight="1" x14ac:dyDescent="0.2">
      <c r="A8" s="1085" t="s">
        <v>514</v>
      </c>
      <c r="B8" s="1633" t="str">
        <f>IF(ISBLANK('2. Wafer Tracking'!C16),"",IF(AND('2. Wafer Tracking'!C16='Drop-down'!A55),'Facility&amp;Emissions Info'!C39,0)+IF(AND('2. Wafer Tracking'!C16='Drop-down'!A56),'Facility&amp;Emissions Info'!C89,0)+IF(AND('2. Wafer Tracking'!C16='Drop-down'!A57),'Facility&amp;Emissions Info'!C139,0))</f>
        <v/>
      </c>
      <c r="C8" s="1634"/>
      <c r="D8" s="1067" t="str">
        <f t="shared" ref="D8:E10" si="0">IF(ISBLANK(B212), "", B212)</f>
        <v/>
      </c>
      <c r="E8" s="1068" t="str">
        <f t="shared" si="0"/>
        <v/>
      </c>
      <c r="F8" s="1069" t="str">
        <f>IF(ISBLANK(D212),"",D212)</f>
        <v/>
      </c>
      <c r="G8" s="1070" t="str">
        <f>IF(OR(D8="",B8=""),"",(D8/B8)*10^9)</f>
        <v/>
      </c>
      <c r="H8" s="1070" t="str">
        <f>IF(OR(E8="",B8=""),"",(E8/B8)*10^9)</f>
        <v/>
      </c>
      <c r="I8" s="1070" t="str">
        <f>IF(OR(G8="",H8=""),"",G8+H8)</f>
        <v/>
      </c>
      <c r="J8" s="758"/>
      <c r="K8" s="758"/>
      <c r="L8" s="758"/>
      <c r="M8" s="758"/>
      <c r="N8" s="758"/>
      <c r="O8" s="758"/>
      <c r="P8" s="758"/>
      <c r="Q8" s="758"/>
      <c r="R8" s="758"/>
      <c r="S8" s="758"/>
      <c r="T8" s="758"/>
      <c r="U8" s="758"/>
      <c r="V8" s="758"/>
      <c r="W8" s="758"/>
      <c r="X8" s="758"/>
      <c r="Y8" s="758"/>
      <c r="Z8" s="758"/>
      <c r="AA8" s="758"/>
      <c r="AB8" s="758"/>
      <c r="AC8" s="758"/>
      <c r="AD8" s="744"/>
      <c r="AE8" s="734"/>
      <c r="AF8" s="734"/>
      <c r="AG8" s="734"/>
      <c r="AH8" s="734"/>
      <c r="AI8" s="734"/>
      <c r="AJ8" s="734"/>
      <c r="AK8" s="734"/>
      <c r="AL8" s="734"/>
      <c r="AM8" s="734"/>
      <c r="AN8" s="734"/>
      <c r="AR8" s="122"/>
      <c r="AS8" s="122"/>
      <c r="AU8" s="122"/>
      <c r="AV8" s="122"/>
      <c r="AX8" s="122"/>
      <c r="AY8" s="122"/>
      <c r="BA8" s="122"/>
      <c r="BB8" s="122"/>
      <c r="BD8" s="122"/>
      <c r="BE8" s="122"/>
      <c r="BG8" s="123"/>
      <c r="BH8" s="123"/>
      <c r="BJ8" s="122"/>
      <c r="BK8" s="122"/>
      <c r="BL8" s="124"/>
      <c r="BM8" s="123"/>
      <c r="BN8" s="123"/>
      <c r="BO8" s="123"/>
      <c r="BP8" s="123"/>
      <c r="BQ8" s="123"/>
      <c r="BR8" s="123"/>
      <c r="BS8" s="123"/>
      <c r="BT8" s="123"/>
      <c r="BU8" s="123"/>
      <c r="BV8" s="123"/>
      <c r="BW8" s="123"/>
      <c r="BY8" s="122"/>
      <c r="ET8" s="141"/>
      <c r="EU8" s="141"/>
      <c r="EV8" s="141"/>
      <c r="FW8" s="124"/>
      <c r="FX8" s="124"/>
      <c r="FY8" s="124"/>
      <c r="FZ8" s="124"/>
      <c r="GA8" s="124"/>
      <c r="GB8" s="124"/>
      <c r="GC8" s="124"/>
      <c r="GD8" s="124"/>
      <c r="GE8" s="124"/>
      <c r="GF8" s="124"/>
      <c r="GG8" s="124"/>
      <c r="GH8" s="124"/>
      <c r="GI8" s="124"/>
      <c r="GJ8" s="124"/>
      <c r="GK8" s="124"/>
      <c r="GL8" s="124"/>
    </row>
    <row r="9" spans="1:248" s="121" customFormat="1" ht="51" customHeight="1" x14ac:dyDescent="0.2">
      <c r="A9" s="1085" t="s">
        <v>515</v>
      </c>
      <c r="B9" s="1633" t="str">
        <f>IF(ISBLANK('2. Wafer Tracking'!C17),"",IF(AND('2. Wafer Tracking'!C17='Drop-down'!A55),'Facility&amp;Emissions Info'!C48,0)+IF(AND('2. Wafer Tracking'!C17='Drop-down'!A56),'Facility&amp;Emissions Info'!C98,0)+IF(AND('2. Wafer Tracking'!C17='Drop-down'!A57),'Facility&amp;Emissions Info'!C148,0))</f>
        <v/>
      </c>
      <c r="C9" s="1634"/>
      <c r="D9" s="1067" t="str">
        <f t="shared" si="0"/>
        <v/>
      </c>
      <c r="E9" s="1068" t="str">
        <f t="shared" si="0"/>
        <v/>
      </c>
      <c r="F9" s="1069" t="str">
        <f>IF(ISBLANK(D213),"",D213)</f>
        <v/>
      </c>
      <c r="G9" s="1070" t="str">
        <f>IF(OR(D9="",B9=""),"",(D9/B9)*10^9)</f>
        <v/>
      </c>
      <c r="H9" s="1070" t="str">
        <f>IF(OR(E9="",B9=""),"",(E9/B9)*10^9)</f>
        <v/>
      </c>
      <c r="I9" s="1070" t="str">
        <f>IF(OR(G9="",H9=""),"",G9+H9)</f>
        <v/>
      </c>
      <c r="J9" s="758"/>
      <c r="K9" s="758"/>
      <c r="L9" s="758"/>
      <c r="M9" s="758"/>
      <c r="N9" s="758"/>
      <c r="O9" s="758"/>
      <c r="P9" s="758"/>
      <c r="Q9" s="758"/>
      <c r="R9" s="758"/>
      <c r="S9" s="758"/>
      <c r="T9" s="758"/>
      <c r="U9" s="758"/>
      <c r="V9" s="758"/>
      <c r="W9" s="758"/>
      <c r="X9" s="758"/>
      <c r="Y9" s="758"/>
      <c r="Z9" s="758"/>
      <c r="AA9" s="758"/>
      <c r="AB9" s="758"/>
      <c r="AC9" s="758"/>
      <c r="AD9" s="744"/>
      <c r="AE9" s="734"/>
      <c r="AF9" s="734"/>
      <c r="AG9" s="734"/>
      <c r="AH9" s="734"/>
      <c r="AI9" s="734"/>
      <c r="AJ9" s="734"/>
      <c r="AK9" s="734"/>
      <c r="AL9" s="734"/>
      <c r="AM9" s="734"/>
      <c r="AN9" s="734"/>
      <c r="AR9" s="122"/>
      <c r="AS9" s="122"/>
      <c r="AU9" s="122"/>
      <c r="AV9" s="122"/>
      <c r="AX9" s="122"/>
      <c r="AY9" s="122"/>
      <c r="BA9" s="122"/>
      <c r="BB9" s="122"/>
      <c r="BD9" s="122"/>
      <c r="BE9" s="122"/>
      <c r="BG9" s="123"/>
      <c r="BH9" s="123"/>
      <c r="BJ9" s="122"/>
      <c r="BK9" s="122"/>
      <c r="BL9" s="124"/>
      <c r="BM9" s="123"/>
      <c r="BN9" s="123"/>
      <c r="BO9" s="123"/>
      <c r="BP9" s="123"/>
      <c r="BQ9" s="123"/>
      <c r="BR9" s="123"/>
      <c r="BS9" s="123"/>
      <c r="BT9" s="123"/>
      <c r="BU9" s="123"/>
      <c r="BV9" s="123"/>
      <c r="BW9" s="123"/>
      <c r="BY9" s="122"/>
      <c r="ET9" s="141"/>
      <c r="EU9" s="141"/>
      <c r="EV9" s="141"/>
      <c r="FW9" s="124"/>
      <c r="FX9" s="124"/>
      <c r="FY9" s="124"/>
      <c r="FZ9" s="124"/>
      <c r="GA9" s="124"/>
      <c r="GB9" s="124"/>
      <c r="GC9" s="124"/>
      <c r="GD9" s="124"/>
      <c r="GE9" s="124"/>
      <c r="GF9" s="124"/>
      <c r="GG9" s="124"/>
      <c r="GH9" s="124"/>
      <c r="GI9" s="124"/>
      <c r="GJ9" s="124"/>
      <c r="GK9" s="124"/>
      <c r="GL9" s="124"/>
    </row>
    <row r="10" spans="1:248" s="121" customFormat="1" ht="51" customHeight="1" x14ac:dyDescent="0.2">
      <c r="A10" s="1085" t="s">
        <v>516</v>
      </c>
      <c r="B10" s="1633" t="str">
        <f>IF(ISBLANK('2. Wafer Tracking'!C18),"",IF(AND('2. Wafer Tracking'!C18='Drop-down'!A55),'Facility&amp;Emissions Info'!C57,0)+IF(AND('2. Wafer Tracking'!C18='Drop-down'!A56),'Facility&amp;Emissions Info'!C107,0)+IF(AND('2. Wafer Tracking'!C18='Drop-down'!A57),'Facility&amp;Emissions Info'!C157,0))</f>
        <v/>
      </c>
      <c r="C10" s="1634"/>
      <c r="D10" s="1067" t="str">
        <f t="shared" si="0"/>
        <v/>
      </c>
      <c r="E10" s="1068" t="str">
        <f t="shared" si="0"/>
        <v/>
      </c>
      <c r="F10" s="1069" t="str">
        <f>IF(ISBLANK(D214),"",D214)</f>
        <v/>
      </c>
      <c r="G10" s="1070" t="str">
        <f>IF(OR(D10="",B10=""),"",(D10/B10)*10^9)</f>
        <v/>
      </c>
      <c r="H10" s="1070" t="str">
        <f>IF(OR(E10="",B10=""),"",(E10/B10)*10^9)</f>
        <v/>
      </c>
      <c r="I10" s="1070" t="str">
        <f>IF(OR(G10="",H10=""),"",G10+H10)</f>
        <v/>
      </c>
      <c r="J10" s="758"/>
      <c r="K10" s="758"/>
      <c r="L10" s="758"/>
      <c r="M10" s="758"/>
      <c r="N10" s="758"/>
      <c r="O10" s="758"/>
      <c r="P10" s="758"/>
      <c r="Q10" s="758"/>
      <c r="R10" s="758"/>
      <c r="S10" s="758"/>
      <c r="T10" s="758"/>
      <c r="U10" s="758"/>
      <c r="V10" s="758"/>
      <c r="W10" s="758"/>
      <c r="X10" s="758"/>
      <c r="Y10" s="758"/>
      <c r="Z10" s="758"/>
      <c r="AA10" s="758"/>
      <c r="AB10" s="758"/>
      <c r="AC10" s="758"/>
      <c r="AD10" s="744"/>
      <c r="AE10" s="734"/>
      <c r="AF10" s="734"/>
      <c r="AG10" s="734"/>
      <c r="AH10" s="734"/>
      <c r="AI10" s="734"/>
      <c r="AJ10" s="734"/>
      <c r="AK10" s="734"/>
      <c r="AL10" s="734"/>
      <c r="AM10" s="734"/>
      <c r="AN10" s="734"/>
      <c r="AR10" s="122"/>
      <c r="AS10" s="122"/>
      <c r="AU10" s="122"/>
      <c r="AV10" s="122"/>
      <c r="AX10" s="122"/>
      <c r="AY10" s="122"/>
      <c r="BA10" s="122"/>
      <c r="BB10" s="122"/>
      <c r="BD10" s="122"/>
      <c r="BE10" s="122"/>
      <c r="BG10" s="123"/>
      <c r="BH10" s="123"/>
      <c r="BJ10" s="122"/>
      <c r="BK10" s="122"/>
      <c r="BL10" s="124"/>
      <c r="BM10" s="123"/>
      <c r="BN10" s="123"/>
      <c r="BO10" s="123"/>
      <c r="BP10" s="123"/>
      <c r="BQ10" s="123"/>
      <c r="BR10" s="123"/>
      <c r="BS10" s="123"/>
      <c r="BT10" s="123"/>
      <c r="BU10" s="123"/>
      <c r="BV10" s="123"/>
      <c r="BW10" s="123"/>
      <c r="BY10" s="122"/>
      <c r="ET10" s="141"/>
      <c r="EU10" s="141"/>
      <c r="EV10" s="141"/>
      <c r="FW10" s="124"/>
      <c r="FX10" s="124"/>
      <c r="FY10" s="124"/>
      <c r="FZ10" s="124"/>
      <c r="GA10" s="124"/>
      <c r="GB10" s="124"/>
      <c r="GC10" s="124"/>
      <c r="GD10" s="124"/>
      <c r="GE10" s="124"/>
      <c r="GF10" s="124"/>
      <c r="GG10" s="124"/>
      <c r="GH10" s="124"/>
      <c r="GI10" s="124"/>
      <c r="GJ10" s="124"/>
      <c r="GK10" s="124"/>
      <c r="GL10" s="124"/>
    </row>
    <row r="11" spans="1:248" s="121" customFormat="1" ht="15.75" x14ac:dyDescent="0.25">
      <c r="A11" s="742"/>
      <c r="B11" s="734"/>
      <c r="C11" s="734"/>
      <c r="D11" s="734"/>
      <c r="E11" s="734"/>
      <c r="F11" s="734"/>
      <c r="G11" s="743"/>
      <c r="H11" s="743"/>
      <c r="I11" s="744"/>
      <c r="J11" s="744"/>
      <c r="K11" s="744"/>
      <c r="L11" s="744"/>
      <c r="M11" s="744"/>
      <c r="N11" s="744"/>
      <c r="O11" s="744"/>
      <c r="P11" s="744"/>
      <c r="Q11" s="744"/>
      <c r="R11" s="744"/>
      <c r="S11" s="744"/>
      <c r="T11" s="744"/>
      <c r="U11" s="744"/>
      <c r="V11" s="744"/>
      <c r="W11" s="744"/>
      <c r="X11" s="744"/>
      <c r="Y11" s="744"/>
      <c r="Z11" s="744"/>
      <c r="AA11" s="744"/>
      <c r="AB11" s="744"/>
      <c r="AC11" s="744"/>
      <c r="AD11" s="744"/>
      <c r="AE11" s="734"/>
      <c r="AF11" s="734"/>
      <c r="AG11" s="734"/>
      <c r="AH11" s="734"/>
      <c r="AI11" s="734"/>
      <c r="AJ11" s="734"/>
      <c r="AK11" s="734"/>
      <c r="AL11" s="734"/>
      <c r="AM11" s="734"/>
      <c r="AN11" s="734"/>
      <c r="AR11" s="122"/>
      <c r="AS11" s="122"/>
      <c r="AU11" s="122"/>
      <c r="AV11" s="122"/>
      <c r="AX11" s="122"/>
      <c r="AY11" s="122"/>
      <c r="BA11" s="122"/>
      <c r="BB11" s="122"/>
      <c r="BD11" s="122"/>
      <c r="BE11" s="122"/>
      <c r="BG11" s="123"/>
      <c r="BH11" s="123"/>
      <c r="BJ11" s="122"/>
      <c r="BK11" s="122"/>
      <c r="BL11" s="124"/>
      <c r="BM11" s="123"/>
      <c r="BN11" s="123"/>
      <c r="BO11" s="123"/>
      <c r="BP11" s="123"/>
      <c r="BQ11" s="123"/>
      <c r="BR11" s="123"/>
      <c r="BS11" s="123"/>
      <c r="BT11" s="123"/>
      <c r="BU11" s="123"/>
      <c r="BV11" s="123"/>
      <c r="BW11" s="123"/>
      <c r="BY11" s="122"/>
      <c r="ET11" s="141"/>
      <c r="EU11" s="141"/>
      <c r="EV11" s="141"/>
      <c r="FW11" s="124"/>
      <c r="FX11" s="124"/>
      <c r="FY11" s="124"/>
      <c r="FZ11" s="124"/>
      <c r="GA11" s="124"/>
      <c r="GB11" s="124"/>
      <c r="GC11" s="124"/>
      <c r="GD11" s="124"/>
      <c r="GE11" s="124"/>
      <c r="GF11" s="124"/>
      <c r="GG11" s="124"/>
      <c r="GH11" s="124"/>
      <c r="GI11" s="124"/>
      <c r="GJ11" s="124"/>
      <c r="GK11" s="124"/>
      <c r="GL11" s="124"/>
    </row>
    <row r="12" spans="1:248" s="121" customFormat="1" ht="15.75" x14ac:dyDescent="0.25">
      <c r="A12" s="742"/>
      <c r="B12" s="734"/>
      <c r="C12" s="734"/>
      <c r="D12" s="734"/>
      <c r="E12" s="734"/>
      <c r="F12" s="734"/>
      <c r="G12" s="743"/>
      <c r="H12" s="743"/>
      <c r="I12" s="744"/>
      <c r="J12" s="744"/>
      <c r="K12" s="744"/>
      <c r="L12" s="744"/>
      <c r="M12" s="744"/>
      <c r="N12" s="744"/>
      <c r="O12" s="744"/>
      <c r="P12" s="744"/>
      <c r="Q12" s="744"/>
      <c r="R12" s="744"/>
      <c r="S12" s="744"/>
      <c r="T12" s="744"/>
      <c r="U12" s="744"/>
      <c r="V12" s="744"/>
      <c r="W12" s="744"/>
      <c r="X12" s="744"/>
      <c r="Y12" s="744"/>
      <c r="Z12" s="744"/>
      <c r="AA12" s="744"/>
      <c r="AB12" s="744"/>
      <c r="AC12" s="744"/>
      <c r="AD12" s="744"/>
      <c r="AE12" s="734"/>
      <c r="AF12" s="734"/>
      <c r="AG12" s="734"/>
      <c r="AH12" s="734"/>
      <c r="AI12" s="734"/>
      <c r="AJ12" s="734"/>
      <c r="AK12" s="734"/>
      <c r="AL12" s="734"/>
      <c r="AM12" s="734"/>
      <c r="AN12" s="734"/>
      <c r="AR12" s="122"/>
      <c r="AS12" s="122"/>
      <c r="AU12" s="122"/>
      <c r="AV12" s="122"/>
      <c r="AX12" s="122"/>
      <c r="AY12" s="122"/>
      <c r="BA12" s="122"/>
      <c r="BB12" s="122"/>
      <c r="BD12" s="122"/>
      <c r="BE12" s="122"/>
      <c r="BG12" s="123"/>
      <c r="BH12" s="123"/>
      <c r="BJ12" s="122"/>
      <c r="BK12" s="122"/>
      <c r="BL12" s="124"/>
      <c r="BM12" s="123"/>
      <c r="BN12" s="123"/>
      <c r="BO12" s="123"/>
      <c r="BP12" s="123"/>
      <c r="BQ12" s="123"/>
      <c r="BR12" s="123"/>
      <c r="BS12" s="123"/>
      <c r="BT12" s="123"/>
      <c r="BU12" s="123"/>
      <c r="BV12" s="123"/>
      <c r="BW12" s="123"/>
      <c r="BY12" s="122"/>
      <c r="ET12" s="141"/>
      <c r="EU12" s="141"/>
      <c r="EV12" s="141"/>
      <c r="FW12" s="124"/>
      <c r="FX12" s="124"/>
      <c r="FY12" s="124"/>
      <c r="FZ12" s="124"/>
      <c r="GA12" s="124"/>
      <c r="GB12" s="124"/>
      <c r="GC12" s="124"/>
      <c r="GD12" s="124"/>
      <c r="GE12" s="124"/>
      <c r="GF12" s="124"/>
      <c r="GG12" s="124"/>
      <c r="GH12" s="124"/>
      <c r="GI12" s="124"/>
      <c r="GJ12" s="124"/>
      <c r="GK12" s="124"/>
      <c r="GL12" s="124"/>
    </row>
    <row r="13" spans="1:248" s="121" customFormat="1" ht="18" x14ac:dyDescent="0.25">
      <c r="A13" s="759"/>
      <c r="B13" s="734"/>
      <c r="C13" s="734"/>
      <c r="D13" s="734"/>
      <c r="E13" s="734"/>
      <c r="F13" s="734"/>
      <c r="G13" s="743"/>
      <c r="H13" s="743"/>
      <c r="I13" s="744"/>
      <c r="J13" s="744"/>
      <c r="K13" s="744"/>
      <c r="L13" s="744"/>
      <c r="M13" s="744"/>
      <c r="N13" s="744"/>
      <c r="O13" s="744"/>
      <c r="P13" s="744"/>
      <c r="Q13" s="744"/>
      <c r="R13" s="744"/>
      <c r="S13" s="744"/>
      <c r="T13" s="744"/>
      <c r="U13" s="744"/>
      <c r="V13" s="744"/>
      <c r="W13" s="744"/>
      <c r="X13" s="744"/>
      <c r="Y13" s="744"/>
      <c r="Z13" s="744"/>
      <c r="AA13" s="744"/>
      <c r="AB13" s="744"/>
      <c r="AC13" s="744"/>
      <c r="AD13" s="744"/>
      <c r="AE13" s="734"/>
      <c r="AF13" s="734"/>
      <c r="AG13" s="734"/>
      <c r="AH13" s="734"/>
      <c r="AI13" s="734"/>
      <c r="AJ13" s="734"/>
      <c r="AK13" s="734"/>
      <c r="AL13" s="734"/>
      <c r="AM13" s="734"/>
      <c r="AN13" s="734"/>
      <c r="AR13" s="122"/>
      <c r="AS13" s="122"/>
      <c r="AU13" s="122"/>
      <c r="AV13" s="122"/>
      <c r="AX13" s="122"/>
      <c r="AY13" s="122"/>
      <c r="BA13" s="122"/>
      <c r="BB13" s="122"/>
      <c r="BD13" s="122"/>
      <c r="BE13" s="122"/>
      <c r="BG13" s="123"/>
      <c r="BH13" s="123"/>
      <c r="BJ13" s="122"/>
      <c r="BK13" s="122"/>
      <c r="BL13" s="124"/>
      <c r="BM13" s="123"/>
      <c r="BN13" s="123"/>
      <c r="BO13" s="123"/>
      <c r="BP13" s="123"/>
      <c r="BQ13" s="123"/>
      <c r="BR13" s="123"/>
      <c r="BS13" s="123"/>
      <c r="BT13" s="123"/>
      <c r="BU13" s="123"/>
      <c r="BV13" s="123"/>
      <c r="BW13" s="123"/>
      <c r="BY13" s="122"/>
      <c r="ET13" s="141"/>
      <c r="EU13" s="141"/>
      <c r="EV13" s="141"/>
      <c r="FW13" s="124"/>
      <c r="FX13" s="124"/>
      <c r="FY13" s="124"/>
      <c r="FZ13" s="124"/>
      <c r="GA13" s="124"/>
      <c r="GB13" s="124"/>
      <c r="GC13" s="124"/>
      <c r="GD13" s="124"/>
      <c r="GE13" s="124"/>
      <c r="GF13" s="124"/>
      <c r="GG13" s="124"/>
      <c r="GH13" s="124"/>
      <c r="GI13" s="124"/>
      <c r="GJ13" s="124"/>
      <c r="GK13" s="124"/>
      <c r="GL13" s="124"/>
    </row>
    <row r="14" spans="1:248" s="121" customFormat="1" ht="24.6" customHeight="1" x14ac:dyDescent="0.25">
      <c r="A14" s="759" t="s">
        <v>172</v>
      </c>
      <c r="B14" s="734"/>
      <c r="C14" s="734"/>
      <c r="D14" s="734"/>
      <c r="E14" s="734"/>
      <c r="F14" s="734"/>
      <c r="G14" s="743"/>
      <c r="H14" s="743"/>
      <c r="I14" s="744"/>
      <c r="J14" s="744"/>
      <c r="K14" s="744"/>
      <c r="L14" s="744"/>
      <c r="M14" s="744"/>
      <c r="N14" s="744"/>
      <c r="O14" s="744"/>
      <c r="P14" s="744"/>
      <c r="Q14" s="744"/>
      <c r="R14" s="744"/>
      <c r="S14" s="744"/>
      <c r="T14" s="744"/>
      <c r="U14" s="744"/>
      <c r="V14" s="744"/>
      <c r="W14" s="744"/>
      <c r="X14" s="744"/>
      <c r="Y14" s="744"/>
      <c r="Z14" s="744"/>
      <c r="AA14" s="744"/>
      <c r="AB14" s="744"/>
      <c r="AC14" s="744"/>
      <c r="AD14" s="744"/>
      <c r="AE14" s="734"/>
      <c r="AF14" s="734"/>
      <c r="AG14" s="734"/>
      <c r="AH14" s="734"/>
      <c r="AI14" s="734"/>
      <c r="AJ14" s="734"/>
      <c r="AK14" s="734"/>
      <c r="AL14" s="734"/>
      <c r="AM14" s="734"/>
      <c r="AN14" s="734"/>
      <c r="AR14" s="122"/>
      <c r="AS14" s="122"/>
      <c r="AU14" s="122"/>
      <c r="AV14" s="122"/>
      <c r="AX14" s="122"/>
      <c r="AY14" s="122"/>
      <c r="BA14" s="122"/>
      <c r="BB14" s="122"/>
      <c r="BD14" s="122"/>
      <c r="BE14" s="122"/>
      <c r="BG14" s="123"/>
      <c r="BH14" s="123"/>
      <c r="BJ14" s="122"/>
      <c r="BK14" s="122"/>
      <c r="BL14" s="124"/>
      <c r="BM14" s="123"/>
      <c r="BN14" s="123"/>
      <c r="BO14" s="123"/>
      <c r="BP14" s="123"/>
      <c r="BQ14" s="123"/>
      <c r="BR14" s="123"/>
      <c r="BS14" s="123"/>
      <c r="BT14" s="123"/>
      <c r="BU14" s="123"/>
      <c r="BV14" s="123"/>
      <c r="BW14" s="123"/>
      <c r="BY14" s="122"/>
      <c r="BZ14" s="122"/>
      <c r="ET14" s="141"/>
      <c r="EU14" s="141"/>
      <c r="EV14" s="141"/>
      <c r="FW14" s="124"/>
      <c r="FX14" s="124"/>
      <c r="FY14" s="124"/>
      <c r="FZ14" s="124"/>
      <c r="GA14" s="124"/>
      <c r="GB14" s="124"/>
      <c r="GC14" s="124"/>
      <c r="GD14" s="124"/>
      <c r="GE14" s="124"/>
      <c r="GF14" s="124"/>
      <c r="GG14" s="124"/>
      <c r="GH14" s="124"/>
      <c r="GI14" s="124"/>
      <c r="GJ14" s="124"/>
      <c r="GK14" s="124"/>
      <c r="GL14" s="124"/>
      <c r="GM14" s="124"/>
      <c r="GN14" s="124"/>
      <c r="GO14" s="124"/>
      <c r="GP14" s="124"/>
      <c r="GQ14" s="124"/>
      <c r="GR14" s="124"/>
      <c r="GS14" s="124"/>
      <c r="GT14" s="124"/>
      <c r="GU14" s="124"/>
      <c r="GV14" s="124"/>
      <c r="GW14" s="124"/>
      <c r="GX14" s="124"/>
      <c r="GY14" s="124"/>
      <c r="GZ14" s="124"/>
      <c r="HA14" s="124"/>
      <c r="HB14" s="124"/>
      <c r="HC14" s="124"/>
      <c r="HD14" s="124"/>
      <c r="HE14" s="124"/>
      <c r="HF14" s="124"/>
      <c r="HG14" s="124"/>
      <c r="HH14" s="124"/>
      <c r="HI14" s="124"/>
      <c r="HJ14" s="124"/>
      <c r="HK14" s="124"/>
      <c r="HL14" s="124"/>
      <c r="HM14" s="124"/>
      <c r="HN14" s="124"/>
      <c r="HO14" s="124"/>
      <c r="HP14" s="124"/>
      <c r="HQ14" s="124"/>
      <c r="HR14" s="124"/>
      <c r="HS14" s="124"/>
      <c r="HT14" s="124"/>
      <c r="HU14" s="124"/>
      <c r="HV14" s="124"/>
      <c r="HW14" s="124"/>
      <c r="HX14" s="124"/>
      <c r="HY14" s="124"/>
      <c r="HZ14" s="124"/>
      <c r="IA14" s="124"/>
      <c r="IB14" s="124"/>
      <c r="IC14" s="124"/>
      <c r="ID14" s="124"/>
      <c r="IE14" s="124"/>
      <c r="IF14" s="124"/>
      <c r="IG14" s="124"/>
      <c r="IH14" s="124"/>
      <c r="II14" s="124"/>
      <c r="IJ14" s="124"/>
      <c r="IK14" s="124"/>
      <c r="IL14" s="124"/>
      <c r="IM14" s="124"/>
      <c r="IN14" s="124"/>
    </row>
    <row r="15" spans="1:248" s="121" customFormat="1" ht="24.6" customHeight="1" x14ac:dyDescent="0.25">
      <c r="A15" s="742" t="s">
        <v>549</v>
      </c>
      <c r="B15" s="734"/>
      <c r="C15" s="734"/>
      <c r="D15" s="734"/>
      <c r="E15" s="734"/>
      <c r="F15" s="734"/>
      <c r="G15" s="743"/>
      <c r="H15" s="743"/>
      <c r="I15" s="744"/>
      <c r="J15" s="744"/>
      <c r="K15" s="744"/>
      <c r="L15" s="744"/>
      <c r="M15" s="744"/>
      <c r="N15" s="744"/>
      <c r="O15" s="744"/>
      <c r="P15" s="744"/>
      <c r="Q15" s="744"/>
      <c r="R15" s="744"/>
      <c r="S15" s="744"/>
      <c r="T15" s="744"/>
      <c r="U15" s="744"/>
      <c r="V15" s="744"/>
      <c r="W15" s="744"/>
      <c r="X15" s="744"/>
      <c r="Y15" s="744"/>
      <c r="Z15" s="744"/>
      <c r="AA15" s="744"/>
      <c r="AB15" s="744"/>
      <c r="AC15" s="744"/>
      <c r="AD15" s="744"/>
      <c r="AE15" s="734"/>
      <c r="AF15" s="734"/>
      <c r="AG15" s="734"/>
      <c r="AH15" s="734"/>
      <c r="AI15" s="734"/>
      <c r="AJ15" s="734"/>
      <c r="AK15" s="734"/>
      <c r="AL15" s="734"/>
      <c r="AM15" s="734"/>
      <c r="AN15" s="734"/>
      <c r="AR15" s="122"/>
      <c r="AS15" s="122"/>
      <c r="AU15" s="122"/>
      <c r="AV15" s="122"/>
      <c r="AX15" s="122"/>
      <c r="AY15" s="122"/>
      <c r="BA15" s="122"/>
      <c r="BB15" s="122"/>
      <c r="BD15" s="122"/>
      <c r="BE15" s="122"/>
      <c r="BG15" s="123"/>
      <c r="BH15" s="123"/>
      <c r="BJ15" s="122"/>
      <c r="BK15" s="122"/>
      <c r="BL15" s="124"/>
      <c r="BM15" s="123"/>
      <c r="BN15" s="123"/>
      <c r="BO15" s="123"/>
      <c r="BP15" s="123"/>
      <c r="BQ15" s="123"/>
      <c r="BR15" s="123"/>
      <c r="BS15" s="123"/>
      <c r="BT15" s="123"/>
      <c r="BU15" s="123"/>
      <c r="BV15" s="123"/>
      <c r="BW15" s="123"/>
      <c r="BY15" s="122"/>
      <c r="BZ15" s="122"/>
      <c r="ET15" s="141"/>
      <c r="EU15" s="141"/>
      <c r="EV15" s="141"/>
      <c r="FW15" s="124"/>
      <c r="FX15" s="124"/>
      <c r="FY15" s="124"/>
      <c r="FZ15" s="124"/>
      <c r="GA15" s="124"/>
      <c r="GB15" s="124"/>
      <c r="GC15" s="124"/>
      <c r="GD15" s="124"/>
      <c r="GE15" s="124"/>
      <c r="GF15" s="124"/>
      <c r="GG15" s="124"/>
      <c r="GH15" s="124"/>
      <c r="GI15" s="124"/>
      <c r="GJ15" s="124"/>
      <c r="GK15" s="124"/>
      <c r="GL15" s="124"/>
      <c r="GM15" s="124"/>
      <c r="GN15" s="124"/>
      <c r="GO15" s="124"/>
      <c r="GP15" s="124"/>
      <c r="GQ15" s="124"/>
      <c r="GR15" s="124"/>
      <c r="GS15" s="124"/>
      <c r="GT15" s="124"/>
      <c r="GU15" s="124"/>
      <c r="GV15" s="124"/>
      <c r="GW15" s="124"/>
      <c r="GX15" s="124"/>
      <c r="GY15" s="124"/>
      <c r="GZ15" s="124"/>
      <c r="HA15" s="124"/>
      <c r="HB15" s="124"/>
      <c r="HC15" s="124"/>
      <c r="HD15" s="124"/>
      <c r="HE15" s="124"/>
      <c r="HF15" s="124"/>
      <c r="HG15" s="124"/>
      <c r="HH15" s="124"/>
      <c r="HI15" s="124"/>
      <c r="HJ15" s="124"/>
      <c r="HK15" s="124"/>
      <c r="HL15" s="124"/>
      <c r="HM15" s="124"/>
      <c r="HN15" s="124"/>
      <c r="HO15" s="124"/>
      <c r="HP15" s="124"/>
      <c r="HQ15" s="124"/>
      <c r="HR15" s="124"/>
      <c r="HS15" s="124"/>
      <c r="HT15" s="124"/>
      <c r="HU15" s="124"/>
      <c r="HV15" s="124"/>
      <c r="HW15" s="124"/>
      <c r="HX15" s="124"/>
      <c r="HY15" s="124"/>
      <c r="HZ15" s="124"/>
      <c r="IA15" s="124"/>
      <c r="IB15" s="124"/>
      <c r="IC15" s="124"/>
      <c r="ID15" s="124"/>
      <c r="IE15" s="124"/>
      <c r="IF15" s="124"/>
      <c r="IG15" s="124"/>
      <c r="IH15" s="124"/>
      <c r="II15" s="124"/>
      <c r="IJ15" s="124"/>
      <c r="IK15" s="124"/>
      <c r="IL15" s="124"/>
      <c r="IM15" s="124"/>
      <c r="IN15" s="124"/>
    </row>
    <row r="16" spans="1:248" s="129" customFormat="1" ht="15.75" x14ac:dyDescent="0.2">
      <c r="A16" s="760"/>
      <c r="B16" s="1628" t="s">
        <v>174</v>
      </c>
      <c r="C16" s="1629"/>
      <c r="D16" s="1629"/>
      <c r="E16" s="1629"/>
      <c r="F16" s="1629"/>
      <c r="G16" s="1629"/>
      <c r="H16" s="1629"/>
      <c r="I16" s="1629"/>
      <c r="J16" s="1629"/>
      <c r="K16" s="1629"/>
      <c r="L16" s="1629"/>
      <c r="M16" s="1629"/>
      <c r="N16" s="1629"/>
      <c r="O16" s="1629"/>
      <c r="P16" s="1629"/>
      <c r="Q16" s="1629"/>
      <c r="R16" s="1629"/>
      <c r="S16" s="1629"/>
      <c r="T16" s="1629"/>
      <c r="U16" s="1629"/>
      <c r="V16" s="1629"/>
      <c r="W16" s="1629"/>
      <c r="X16" s="1629"/>
      <c r="Y16" s="1629"/>
      <c r="Z16" s="1629"/>
      <c r="AA16" s="761"/>
      <c r="AB16" s="761"/>
      <c r="AC16" s="761"/>
      <c r="AD16" s="761"/>
      <c r="AE16" s="762"/>
      <c r="AF16" s="762"/>
      <c r="AG16" s="762"/>
      <c r="AH16" s="762"/>
      <c r="AI16" s="762"/>
      <c r="AJ16" s="762"/>
      <c r="AK16" s="762"/>
      <c r="AL16" s="762"/>
      <c r="AM16" s="762"/>
      <c r="AN16" s="762"/>
      <c r="AO16" s="389"/>
      <c r="AP16" s="389"/>
      <c r="AQ16" s="32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0"/>
      <c r="CB16" s="390"/>
      <c r="CC16" s="390"/>
      <c r="CD16" s="392"/>
      <c r="CE16" s="392"/>
      <c r="CF16" s="392"/>
      <c r="CG16" s="392"/>
      <c r="CH16" s="392"/>
      <c r="CI16" s="392"/>
      <c r="CJ16" s="392"/>
      <c r="CK16" s="392"/>
      <c r="CL16" s="392"/>
      <c r="CM16" s="392"/>
      <c r="CN16" s="392"/>
      <c r="CO16" s="392"/>
      <c r="CP16" s="392"/>
      <c r="CQ16" s="392"/>
      <c r="CR16" s="392"/>
      <c r="CS16" s="392"/>
      <c r="CT16" s="392"/>
      <c r="CU16" s="392"/>
      <c r="CV16" s="392"/>
      <c r="CW16" s="392"/>
      <c r="CX16" s="392"/>
      <c r="CY16" s="392"/>
      <c r="CZ16" s="392"/>
      <c r="DA16" s="392"/>
      <c r="DB16" s="392"/>
      <c r="DC16" s="392"/>
      <c r="DD16" s="392"/>
      <c r="DE16" s="392"/>
      <c r="DF16" s="392"/>
      <c r="DG16" s="392"/>
      <c r="DH16" s="392"/>
      <c r="DI16" s="392"/>
      <c r="DJ16" s="390"/>
      <c r="DK16" s="392"/>
      <c r="DL16" s="392"/>
      <c r="DM16" s="392"/>
      <c r="DN16" s="392"/>
      <c r="DO16" s="392"/>
      <c r="DP16" s="392"/>
      <c r="DQ16" s="392"/>
      <c r="DR16" s="392"/>
      <c r="DS16" s="392"/>
      <c r="DT16" s="392"/>
      <c r="DU16" s="392"/>
      <c r="DV16" s="392"/>
      <c r="DW16" s="392"/>
      <c r="DX16" s="392"/>
      <c r="DY16" s="392"/>
      <c r="DZ16" s="392"/>
      <c r="EA16" s="392"/>
      <c r="EB16" s="392"/>
      <c r="EC16" s="392"/>
      <c r="ED16" s="392"/>
      <c r="EE16" s="392"/>
      <c r="EF16" s="392"/>
      <c r="EG16" s="392"/>
      <c r="EH16" s="392"/>
      <c r="EI16" s="390"/>
      <c r="EJ16" s="392"/>
      <c r="EK16" s="392"/>
      <c r="EL16" s="392"/>
      <c r="EM16" s="392"/>
      <c r="EN16" s="392"/>
      <c r="EO16" s="392"/>
      <c r="EP16" s="392"/>
      <c r="EQ16" s="392"/>
      <c r="ER16" s="392"/>
      <c r="ES16" s="392"/>
      <c r="ET16" s="250"/>
      <c r="EU16" s="392"/>
      <c r="EV16" s="392"/>
      <c r="EW16" s="149"/>
      <c r="EX16" s="149"/>
      <c r="EY16" s="149"/>
      <c r="EZ16" s="149"/>
      <c r="FA16" s="149"/>
      <c r="FB16" s="149"/>
      <c r="FC16" s="149"/>
      <c r="FD16" s="149"/>
      <c r="FE16" s="149"/>
      <c r="FF16" s="149"/>
      <c r="FG16" s="390"/>
      <c r="FH16" s="194"/>
      <c r="FI16" s="194"/>
      <c r="FJ16" s="194"/>
      <c r="FK16" s="194"/>
      <c r="FL16" s="194"/>
      <c r="FM16" s="194"/>
      <c r="FN16" s="165"/>
      <c r="FO16" s="165"/>
      <c r="FP16" s="165"/>
      <c r="FQ16" s="149"/>
      <c r="FR16" s="165"/>
      <c r="FS16" s="165"/>
      <c r="FT16" s="165"/>
      <c r="FU16" s="390"/>
      <c r="FV16" s="354"/>
      <c r="FW16" s="165"/>
      <c r="FX16" s="165"/>
      <c r="FY16" s="165"/>
      <c r="FZ16" s="165"/>
      <c r="GA16" s="165"/>
      <c r="GB16" s="149"/>
      <c r="GC16" s="149"/>
      <c r="GD16" s="149"/>
      <c r="GE16" s="149"/>
      <c r="GF16" s="165"/>
      <c r="GG16" s="165"/>
      <c r="GH16" s="165"/>
      <c r="GI16" s="165"/>
      <c r="GJ16" s="165"/>
      <c r="GK16" s="165"/>
      <c r="GL16" s="165"/>
      <c r="GM16" s="165"/>
      <c r="GN16" s="165"/>
      <c r="GO16" s="165"/>
      <c r="GP16" s="165"/>
      <c r="GQ16" s="165"/>
      <c r="GR16" s="165"/>
      <c r="GS16" s="165"/>
      <c r="GT16" s="165"/>
      <c r="GU16" s="165"/>
      <c r="GV16" s="165"/>
      <c r="GW16" s="165"/>
      <c r="GX16" s="165"/>
      <c r="GY16" s="165"/>
      <c r="GZ16" s="165"/>
      <c r="HA16" s="165"/>
      <c r="HB16" s="165"/>
      <c r="HC16" s="165"/>
      <c r="HD16" s="165"/>
      <c r="HE16" s="165"/>
      <c r="HF16" s="165"/>
      <c r="HG16" s="165"/>
      <c r="HH16" s="165"/>
      <c r="HI16" s="165"/>
      <c r="HJ16" s="165"/>
      <c r="HK16" s="165"/>
      <c r="HL16" s="165"/>
      <c r="HM16" s="165"/>
      <c r="HN16" s="165"/>
      <c r="HO16" s="165"/>
      <c r="HP16" s="165"/>
      <c r="HQ16" s="165"/>
      <c r="HR16" s="165"/>
      <c r="HS16" s="165"/>
      <c r="HT16" s="165"/>
      <c r="HU16" s="165"/>
      <c r="HV16" s="165"/>
      <c r="HW16" s="165"/>
      <c r="HX16" s="165"/>
      <c r="HY16" s="165"/>
      <c r="HZ16" s="165"/>
      <c r="IA16" s="165"/>
      <c r="IB16" s="165"/>
      <c r="IC16" s="165"/>
      <c r="ID16" s="165"/>
      <c r="IE16" s="165"/>
      <c r="IF16" s="165"/>
      <c r="IG16" s="165"/>
      <c r="IH16" s="165"/>
      <c r="II16" s="165"/>
      <c r="IJ16" s="165"/>
      <c r="IK16" s="165"/>
      <c r="IL16" s="165"/>
      <c r="IM16" s="165"/>
      <c r="IN16" s="165"/>
    </row>
    <row r="17" spans="1:248" s="133" customFormat="1" ht="66" customHeight="1" x14ac:dyDescent="0.2">
      <c r="A17" s="763" t="s">
        <v>442</v>
      </c>
      <c r="B17" s="764" t="s">
        <v>9</v>
      </c>
      <c r="C17" s="764" t="s">
        <v>10</v>
      </c>
      <c r="D17" s="764" t="s">
        <v>11</v>
      </c>
      <c r="E17" s="765" t="s">
        <v>118</v>
      </c>
      <c r="F17" s="766" t="s">
        <v>119</v>
      </c>
      <c r="G17" s="767" t="s">
        <v>116</v>
      </c>
      <c r="H17" s="768" t="s">
        <v>117</v>
      </c>
      <c r="I17" s="769" t="s">
        <v>120</v>
      </c>
      <c r="J17" s="770" t="s">
        <v>121</v>
      </c>
      <c r="K17" s="768" t="s">
        <v>122</v>
      </c>
      <c r="L17" s="768" t="s">
        <v>123</v>
      </c>
      <c r="M17" s="769" t="s">
        <v>124</v>
      </c>
      <c r="N17" s="770" t="s">
        <v>125</v>
      </c>
      <c r="O17" s="768" t="s">
        <v>126</v>
      </c>
      <c r="P17" s="768" t="s">
        <v>127</v>
      </c>
      <c r="Q17" s="769" t="s">
        <v>128</v>
      </c>
      <c r="R17" s="770" t="s">
        <v>129</v>
      </c>
      <c r="S17" s="768" t="s">
        <v>130</v>
      </c>
      <c r="T17" s="768" t="s">
        <v>131</v>
      </c>
      <c r="U17" s="769" t="s">
        <v>132</v>
      </c>
      <c r="V17" s="770" t="s">
        <v>133</v>
      </c>
      <c r="W17" s="768" t="s">
        <v>134</v>
      </c>
      <c r="X17" s="771" t="s">
        <v>135</v>
      </c>
      <c r="Y17" s="772"/>
      <c r="Z17" s="773"/>
      <c r="AA17" s="774"/>
      <c r="AB17" s="774"/>
      <c r="AC17" s="756"/>
      <c r="AD17" s="756"/>
      <c r="AE17" s="762"/>
      <c r="AF17" s="762"/>
      <c r="AG17" s="762"/>
      <c r="AH17" s="762"/>
      <c r="AI17" s="762"/>
      <c r="AJ17" s="762"/>
      <c r="AK17" s="762"/>
      <c r="AL17" s="762"/>
      <c r="AM17" s="762"/>
      <c r="AN17" s="762"/>
      <c r="AO17" s="320"/>
      <c r="AP17" s="320"/>
      <c r="AQ17" s="321"/>
      <c r="AR17" s="323"/>
      <c r="AS17" s="323"/>
      <c r="AT17" s="321"/>
      <c r="AU17" s="323"/>
      <c r="AV17" s="323"/>
      <c r="AW17" s="321"/>
      <c r="AX17" s="323"/>
      <c r="AY17" s="323"/>
      <c r="AZ17" s="321"/>
      <c r="BA17" s="323"/>
      <c r="BB17" s="323"/>
      <c r="BC17" s="321"/>
      <c r="BD17" s="323"/>
      <c r="BE17" s="323"/>
      <c r="BF17" s="321"/>
      <c r="BG17" s="323"/>
      <c r="BH17" s="323"/>
      <c r="BI17" s="321"/>
      <c r="BJ17" s="323"/>
      <c r="BK17" s="323"/>
      <c r="BL17" s="321"/>
      <c r="BM17" s="323"/>
      <c r="BN17" s="323"/>
      <c r="BO17" s="323"/>
      <c r="BP17" s="323"/>
      <c r="BQ17" s="323"/>
      <c r="BR17" s="323"/>
      <c r="BS17" s="323"/>
      <c r="BT17" s="323"/>
      <c r="BU17" s="323"/>
      <c r="BV17" s="323"/>
      <c r="BW17" s="323"/>
      <c r="BX17" s="321"/>
      <c r="BY17" s="323"/>
      <c r="BZ17" s="323"/>
      <c r="CA17" s="263"/>
      <c r="CB17" s="263"/>
      <c r="CC17" s="166"/>
      <c r="CD17" s="353"/>
      <c r="CE17" s="353"/>
      <c r="CF17" s="354"/>
      <c r="CG17" s="353"/>
      <c r="CH17" s="354"/>
      <c r="CI17" s="353"/>
      <c r="CJ17" s="354"/>
      <c r="CK17" s="353"/>
      <c r="CL17" s="353"/>
      <c r="CM17" s="354"/>
      <c r="CN17" s="353"/>
      <c r="CO17" s="353"/>
      <c r="CP17" s="353"/>
      <c r="CQ17" s="354"/>
      <c r="CR17" s="353"/>
      <c r="CS17" s="354"/>
      <c r="CT17" s="353"/>
      <c r="CU17" s="353"/>
      <c r="CV17" s="353"/>
      <c r="CW17" s="353"/>
      <c r="CX17" s="353"/>
      <c r="CY17" s="353"/>
      <c r="CZ17" s="353"/>
      <c r="DA17" s="353"/>
      <c r="DB17" s="353"/>
      <c r="DC17" s="353"/>
      <c r="DD17" s="353"/>
      <c r="DE17" s="354"/>
      <c r="DF17" s="353"/>
      <c r="DG17" s="354"/>
      <c r="DH17" s="353"/>
      <c r="DI17" s="354"/>
      <c r="DJ17" s="354"/>
      <c r="DK17" s="353"/>
      <c r="DL17" s="353"/>
      <c r="DM17" s="354"/>
      <c r="DN17" s="353"/>
      <c r="DO17" s="353"/>
      <c r="DP17" s="354"/>
      <c r="DQ17" s="353"/>
      <c r="DR17" s="354"/>
      <c r="DS17" s="353"/>
      <c r="DT17" s="354"/>
      <c r="DU17" s="353"/>
      <c r="DV17" s="353"/>
      <c r="DW17" s="354"/>
      <c r="DX17" s="353"/>
      <c r="DY17" s="353"/>
      <c r="DZ17" s="353"/>
      <c r="EA17" s="354"/>
      <c r="EB17" s="353"/>
      <c r="EC17" s="354"/>
      <c r="ED17" s="353"/>
      <c r="EE17" s="353"/>
      <c r="EF17" s="354"/>
      <c r="EG17" s="353"/>
      <c r="EH17" s="354"/>
      <c r="EI17" s="354"/>
      <c r="EJ17" s="354"/>
      <c r="EK17" s="354"/>
      <c r="EL17" s="354"/>
      <c r="EM17" s="354"/>
      <c r="EN17" s="354"/>
      <c r="EO17" s="354"/>
      <c r="EP17" s="354"/>
      <c r="EQ17" s="354"/>
      <c r="ER17" s="354"/>
      <c r="ES17" s="354"/>
      <c r="ET17" s="250"/>
      <c r="EU17" s="250"/>
      <c r="EV17" s="250"/>
      <c r="EW17" s="149"/>
      <c r="EX17" s="149"/>
      <c r="EY17" s="149"/>
      <c r="EZ17" s="149"/>
      <c r="FA17" s="149"/>
      <c r="FB17" s="149"/>
      <c r="FC17" s="149"/>
      <c r="FD17" s="149"/>
      <c r="FE17" s="149"/>
      <c r="FF17" s="149"/>
      <c r="FG17" s="149"/>
      <c r="FH17" s="149"/>
      <c r="FI17" s="149"/>
      <c r="FJ17" s="149"/>
      <c r="FK17" s="149"/>
      <c r="FL17" s="149"/>
      <c r="FM17" s="149"/>
      <c r="FN17" s="149"/>
      <c r="FO17" s="149"/>
      <c r="FP17" s="149"/>
      <c r="FQ17" s="149"/>
      <c r="FR17" s="149"/>
      <c r="FS17" s="149"/>
      <c r="FT17" s="149"/>
      <c r="FU17" s="149"/>
      <c r="FV17" s="149"/>
      <c r="FW17" s="322"/>
      <c r="FX17" s="322"/>
      <c r="FY17" s="250"/>
      <c r="FZ17" s="250"/>
      <c r="GA17" s="165"/>
      <c r="GB17" s="165"/>
      <c r="GC17" s="165"/>
      <c r="GD17" s="166"/>
      <c r="GE17" s="166"/>
      <c r="GF17" s="167"/>
      <c r="GG17" s="167"/>
      <c r="GH17" s="167"/>
      <c r="GI17" s="167"/>
      <c r="GJ17" s="167"/>
      <c r="GK17" s="167"/>
      <c r="GL17" s="167"/>
      <c r="GM17" s="167"/>
      <c r="GN17" s="167"/>
      <c r="GO17" s="167"/>
      <c r="GP17" s="167"/>
      <c r="GQ17" s="167"/>
      <c r="GR17" s="167"/>
      <c r="GS17" s="167"/>
      <c r="GT17" s="167"/>
      <c r="GU17" s="167"/>
      <c r="GV17" s="167"/>
      <c r="GW17" s="167"/>
      <c r="GX17" s="167"/>
      <c r="GY17" s="167"/>
      <c r="GZ17" s="167"/>
      <c r="HA17" s="167"/>
      <c r="HB17" s="167"/>
      <c r="HC17" s="167"/>
      <c r="HD17" s="167"/>
      <c r="HE17" s="167"/>
      <c r="HF17" s="167"/>
      <c r="HG17" s="167"/>
      <c r="HH17" s="167"/>
      <c r="HI17" s="167"/>
      <c r="HJ17" s="167"/>
      <c r="HK17" s="167"/>
      <c r="HL17" s="167"/>
      <c r="HM17" s="167"/>
      <c r="HN17" s="167"/>
      <c r="HO17" s="167"/>
      <c r="HP17" s="167"/>
      <c r="HQ17" s="167"/>
      <c r="HR17" s="167"/>
      <c r="HS17" s="167"/>
      <c r="HT17" s="167"/>
      <c r="HU17" s="167"/>
      <c r="HV17" s="167"/>
      <c r="HW17" s="167"/>
      <c r="HX17" s="167"/>
      <c r="HY17" s="167"/>
      <c r="HZ17" s="167"/>
      <c r="IA17" s="167"/>
      <c r="IB17" s="167"/>
      <c r="IC17" s="167"/>
      <c r="ID17" s="167"/>
      <c r="IE17" s="167"/>
      <c r="IF17" s="167"/>
      <c r="IG17" s="167"/>
      <c r="IH17" s="167"/>
      <c r="II17" s="167"/>
      <c r="IJ17" s="167"/>
      <c r="IK17" s="167"/>
      <c r="IL17" s="167"/>
      <c r="IM17" s="167"/>
      <c r="IN17" s="167"/>
    </row>
    <row r="18" spans="1:248" s="467" customFormat="1" ht="25.5" x14ac:dyDescent="0.2">
      <c r="A18" s="1086" t="s">
        <v>513</v>
      </c>
      <c r="B18" s="1003" t="str">
        <f>IF(ISBLANK(Wafer!D16),"",Wafer!D16)</f>
        <v/>
      </c>
      <c r="C18" s="1003" t="str">
        <f>IF(ISBLANK(Wafer!F16),"",Wafer!F16)</f>
        <v/>
      </c>
      <c r="D18" s="1004" t="str">
        <f>IF(ISBLANK(Wafer!H16),"",Wafer!H16)</f>
        <v/>
      </c>
      <c r="E18" s="1005" t="str">
        <f>IF(ISBLANK(Wafer!D24),"",Wafer!D24)</f>
        <v/>
      </c>
      <c r="F18" s="1006" t="str">
        <f>IF(ISBLANK(Wafer!E24),"",Wafer!E24)</f>
        <v/>
      </c>
      <c r="G18" s="1005" t="str">
        <f>IF(ISBLANK(Wafer!F24),"",Wafer!F24)</f>
        <v/>
      </c>
      <c r="H18" s="1006" t="str">
        <f>IF(ISBLANK(Wafer!G24),"",Wafer!G24)</f>
        <v/>
      </c>
      <c r="I18" s="1007" t="str">
        <f>IF(ISBLANK(Wafer!H24),"",Wafer!H24)</f>
        <v/>
      </c>
      <c r="J18" s="757" t="str">
        <f>IF(ISBLANK(Wafer!I24),"",Wafer!I24)</f>
        <v/>
      </c>
      <c r="K18" s="775" t="str">
        <f>IF(ISBLANK(Wafer!D30),"",Wafer!D30)</f>
        <v/>
      </c>
      <c r="L18" s="776" t="str">
        <f>IF(ISBLANK(Wafer!E30),"",Wafer!E30)</f>
        <v/>
      </c>
      <c r="M18" s="775" t="str">
        <f>IF(ISBLANK(Wafer!F30),"",Wafer!F30)</f>
        <v/>
      </c>
      <c r="N18" s="776" t="str">
        <f>IF(ISBLANK(Wafer!G30),"",Wafer!G30)</f>
        <v/>
      </c>
      <c r="O18" s="777" t="str">
        <f>IF(ISBLANK(Wafer!H30),"",Wafer!H30)</f>
        <v/>
      </c>
      <c r="P18" s="757" t="str">
        <f>IF(ISBLANK(Wafer!I30),"",Wafer!I30)</f>
        <v/>
      </c>
      <c r="Q18" s="775" t="str">
        <f>IF(ISBLANK(Wafer!D36),"",Wafer!D36)</f>
        <v/>
      </c>
      <c r="R18" s="776" t="str">
        <f>IF(ISBLANK(Wafer!E36),"", Wafer!E36)</f>
        <v/>
      </c>
      <c r="S18" s="775" t="str">
        <f>IF(ISBLANK(Wafer!F36),"",Wafer!F36)</f>
        <v/>
      </c>
      <c r="T18" s="776" t="str">
        <f>IF(ISBLANK(Wafer!G36),"", Wafer!G36)</f>
        <v/>
      </c>
      <c r="U18" s="775" t="str">
        <f>IF(ISBLANK(Wafer!H36),"",Wafer!H36)</f>
        <v/>
      </c>
      <c r="V18" s="776" t="str">
        <f>IF(ISBLANK(Wafer!I36),"", Wafer!I36)</f>
        <v/>
      </c>
      <c r="W18" s="778" t="str">
        <f>IF(ISBLANK(Wafer!D42),"",Wafer!D42)</f>
        <v/>
      </c>
      <c r="X18" s="779" t="str">
        <f>IF(ISBLANK(Wafer!E42),"",Wafer!E42)</f>
        <v/>
      </c>
      <c r="Y18" s="780"/>
      <c r="Z18" s="781"/>
      <c r="AA18" s="782"/>
      <c r="AB18" s="782"/>
      <c r="AC18" s="783"/>
      <c r="AD18" s="783"/>
      <c r="AE18" s="784"/>
      <c r="AF18" s="784"/>
      <c r="AG18" s="784"/>
      <c r="AH18" s="784"/>
      <c r="AI18" s="784"/>
      <c r="AJ18" s="784"/>
      <c r="AK18" s="784"/>
      <c r="AL18" s="784"/>
      <c r="AM18" s="784"/>
      <c r="AN18" s="784"/>
      <c r="AO18" s="453"/>
      <c r="AP18" s="453"/>
      <c r="AQ18" s="454"/>
      <c r="AR18" s="455"/>
      <c r="AS18" s="455"/>
      <c r="AT18" s="454"/>
      <c r="AU18" s="455"/>
      <c r="AV18" s="455"/>
      <c r="AW18" s="456"/>
      <c r="AX18" s="457"/>
      <c r="AY18" s="455"/>
      <c r="AZ18" s="456"/>
      <c r="BA18" s="457"/>
      <c r="BB18" s="455"/>
      <c r="BC18" s="456"/>
      <c r="BD18" s="457"/>
      <c r="BE18" s="455"/>
      <c r="BF18" s="456"/>
      <c r="BG18" s="457"/>
      <c r="BH18" s="457"/>
      <c r="BI18" s="456"/>
      <c r="BJ18" s="457"/>
      <c r="BK18" s="455"/>
      <c r="BL18" s="456"/>
      <c r="BM18" s="455"/>
      <c r="BN18" s="455"/>
      <c r="BO18" s="455"/>
      <c r="BP18" s="455"/>
      <c r="BQ18" s="455"/>
      <c r="BR18" s="455"/>
      <c r="BS18" s="455"/>
      <c r="BT18" s="455"/>
      <c r="BU18" s="455"/>
      <c r="BV18" s="455"/>
      <c r="BW18" s="457"/>
      <c r="BX18" s="456"/>
      <c r="BY18" s="457"/>
      <c r="BZ18" s="455"/>
      <c r="CA18" s="458"/>
      <c r="CB18" s="458"/>
      <c r="CC18" s="459"/>
      <c r="CD18" s="458"/>
      <c r="CE18" s="458"/>
      <c r="CF18" s="459"/>
      <c r="CG18" s="458"/>
      <c r="CH18" s="460"/>
      <c r="CI18" s="461"/>
      <c r="CJ18" s="460"/>
      <c r="CK18" s="461"/>
      <c r="CL18" s="461"/>
      <c r="CM18" s="460"/>
      <c r="CN18" s="461"/>
      <c r="CO18" s="461"/>
      <c r="CP18" s="461"/>
      <c r="CQ18" s="459"/>
      <c r="CR18" s="454"/>
      <c r="CS18" s="460"/>
      <c r="CT18" s="461"/>
      <c r="CU18" s="461"/>
      <c r="CV18" s="461"/>
      <c r="CW18" s="461"/>
      <c r="CX18" s="461"/>
      <c r="CY18" s="461"/>
      <c r="CZ18" s="461"/>
      <c r="DA18" s="461"/>
      <c r="DB18" s="461"/>
      <c r="DC18" s="461"/>
      <c r="DD18" s="461"/>
      <c r="DE18" s="459"/>
      <c r="DF18" s="462"/>
      <c r="DG18" s="460"/>
      <c r="DH18" s="461"/>
      <c r="DI18" s="459"/>
      <c r="DJ18" s="459"/>
      <c r="DK18" s="454"/>
      <c r="DL18" s="454"/>
      <c r="DM18" s="459"/>
      <c r="DN18" s="454"/>
      <c r="DO18" s="454"/>
      <c r="DP18" s="459"/>
      <c r="DQ18" s="454"/>
      <c r="DR18" s="459"/>
      <c r="DS18" s="454"/>
      <c r="DT18" s="459"/>
      <c r="DU18" s="454"/>
      <c r="DV18" s="454"/>
      <c r="DW18" s="460"/>
      <c r="DX18" s="456"/>
      <c r="DY18" s="456"/>
      <c r="DZ18" s="456"/>
      <c r="EA18" s="459"/>
      <c r="EB18" s="454"/>
      <c r="EC18" s="460"/>
      <c r="ED18" s="463"/>
      <c r="EE18" s="463"/>
      <c r="EF18" s="459"/>
      <c r="EG18" s="454"/>
      <c r="EH18" s="459"/>
      <c r="EI18" s="459"/>
      <c r="EJ18" s="459"/>
      <c r="EK18" s="459"/>
      <c r="EL18" s="459"/>
      <c r="EM18" s="459"/>
      <c r="EN18" s="459"/>
      <c r="EO18" s="459"/>
      <c r="EP18" s="459"/>
      <c r="EQ18" s="459"/>
      <c r="ER18" s="459"/>
      <c r="ES18" s="459"/>
      <c r="ET18" s="464"/>
      <c r="EU18" s="464"/>
      <c r="EV18" s="464"/>
      <c r="EW18" s="465"/>
      <c r="EX18" s="465"/>
      <c r="EY18" s="465"/>
      <c r="EZ18" s="465"/>
      <c r="FA18" s="465"/>
      <c r="FB18" s="465"/>
      <c r="FC18" s="465"/>
      <c r="FD18" s="465"/>
      <c r="FE18" s="465"/>
      <c r="FF18" s="465"/>
      <c r="FG18" s="465"/>
      <c r="FH18" s="465"/>
      <c r="FI18" s="465"/>
      <c r="FJ18" s="465"/>
      <c r="FK18" s="466"/>
      <c r="FL18" s="465"/>
      <c r="FM18" s="466"/>
      <c r="FN18" s="465"/>
      <c r="FO18" s="465"/>
      <c r="FP18" s="465"/>
      <c r="FQ18" s="465"/>
      <c r="FR18" s="465"/>
      <c r="FS18" s="466"/>
      <c r="FT18" s="466"/>
      <c r="FU18" s="465"/>
      <c r="FV18" s="466"/>
      <c r="FW18" s="451"/>
      <c r="FX18" s="451"/>
      <c r="FY18" s="452"/>
      <c r="FZ18" s="452"/>
      <c r="GA18" s="466"/>
      <c r="GB18" s="466"/>
      <c r="GC18" s="466"/>
      <c r="GD18" s="454"/>
      <c r="GE18" s="458"/>
      <c r="GF18" s="454"/>
      <c r="GG18" s="454"/>
      <c r="GH18" s="454"/>
      <c r="GI18" s="454"/>
      <c r="GJ18" s="454"/>
      <c r="GK18" s="454"/>
      <c r="GL18" s="454"/>
      <c r="GM18" s="454"/>
      <c r="GN18" s="454"/>
      <c r="GO18" s="454"/>
      <c r="GP18" s="454"/>
      <c r="GQ18" s="454"/>
      <c r="GR18" s="454"/>
      <c r="GS18" s="454"/>
      <c r="GT18" s="454"/>
      <c r="GU18" s="454"/>
      <c r="GV18" s="454"/>
      <c r="GW18" s="454"/>
      <c r="GX18" s="454"/>
      <c r="GY18" s="454"/>
      <c r="GZ18" s="454"/>
      <c r="HA18" s="454"/>
      <c r="HB18" s="454"/>
      <c r="HC18" s="454"/>
      <c r="HD18" s="454"/>
      <c r="HE18" s="454"/>
      <c r="HF18" s="454"/>
      <c r="HG18" s="454"/>
      <c r="HH18" s="454"/>
      <c r="HI18" s="454"/>
      <c r="HJ18" s="454"/>
      <c r="HK18" s="454"/>
      <c r="HL18" s="454"/>
      <c r="HM18" s="454"/>
      <c r="HN18" s="454"/>
      <c r="HO18" s="454"/>
      <c r="HP18" s="454"/>
      <c r="HQ18" s="454"/>
      <c r="HR18" s="454"/>
      <c r="HS18" s="454"/>
      <c r="HT18" s="454"/>
      <c r="HU18" s="454"/>
      <c r="HV18" s="454"/>
      <c r="HW18" s="454"/>
      <c r="HX18" s="454"/>
      <c r="HY18" s="454"/>
      <c r="HZ18" s="454"/>
      <c r="IA18" s="454"/>
      <c r="IB18" s="454"/>
      <c r="IC18" s="454"/>
      <c r="ID18" s="454"/>
      <c r="IE18" s="454"/>
      <c r="IF18" s="454"/>
      <c r="IG18" s="454"/>
      <c r="IH18" s="454"/>
      <c r="II18" s="454"/>
      <c r="IJ18" s="454"/>
      <c r="IK18" s="454"/>
      <c r="IL18" s="454"/>
      <c r="IM18" s="454"/>
      <c r="IN18" s="454"/>
    </row>
    <row r="19" spans="1:248" s="467" customFormat="1" ht="25.5" x14ac:dyDescent="0.2">
      <c r="A19" s="1086" t="s">
        <v>514</v>
      </c>
      <c r="B19" s="1003" t="str">
        <f>IF(ISBLANK(Wafer!D17), "", Wafer!D17)</f>
        <v/>
      </c>
      <c r="C19" s="1003" t="str">
        <f>IF(ISBLANK(Wafer!F17), "",Wafer!F17)</f>
        <v/>
      </c>
      <c r="D19" s="1004" t="str">
        <f>IF(ISBLANK(Wafer!H17),"",Wafer!H17)</f>
        <v/>
      </c>
      <c r="E19" s="1005" t="str">
        <f>IF(ISBLANK(Wafer!D25),"",Wafer!D25)</f>
        <v/>
      </c>
      <c r="F19" s="1006" t="str">
        <f>IF(ISBLANK(Wafer!E25),"",Wafer!E25)</f>
        <v/>
      </c>
      <c r="G19" s="1005" t="str">
        <f>IF(ISBLANK(Wafer!F25),"",Wafer!F25)</f>
        <v/>
      </c>
      <c r="H19" s="1006" t="str">
        <f>IF(ISBLANK(Wafer!G25),"",Wafer!G25)</f>
        <v/>
      </c>
      <c r="I19" s="1007" t="str">
        <f>IF(ISBLANK(Wafer!H25),"",Wafer!H25)</f>
        <v/>
      </c>
      <c r="J19" s="757" t="str">
        <f>IF(ISBLANK(Wafer!I25),"",Wafer!I25)</f>
        <v/>
      </c>
      <c r="K19" s="775" t="str">
        <f>IF(ISBLANK(Wafer!D31),"",Wafer!D31)</f>
        <v/>
      </c>
      <c r="L19" s="776" t="str">
        <f>IF(ISBLANK(Wafer!E31),"",Wafer!E31)</f>
        <v/>
      </c>
      <c r="M19" s="775" t="str">
        <f>IF(ISBLANK(Wafer!F31),"",Wafer!F31)</f>
        <v/>
      </c>
      <c r="N19" s="776" t="str">
        <f>IF(ISBLANK(Wafer!G31),"",Wafer!G31)</f>
        <v/>
      </c>
      <c r="O19" s="777" t="str">
        <f>IF(ISBLANK(Wafer!H31),"",Wafer!H31)</f>
        <v/>
      </c>
      <c r="P19" s="757" t="str">
        <f>IF(ISBLANK(Wafer!I31),"",Wafer!I31)</f>
        <v/>
      </c>
      <c r="Q19" s="775" t="str">
        <f>IF(ISBLANK(Wafer!D37),"",Wafer!D37)</f>
        <v/>
      </c>
      <c r="R19" s="776" t="str">
        <f>IF(ISBLANK(Wafer!E37),"", Wafer!E37)</f>
        <v/>
      </c>
      <c r="S19" s="775" t="str">
        <f>IF(ISBLANK(Wafer!F37),"",Wafer!F37)</f>
        <v/>
      </c>
      <c r="T19" s="776" t="str">
        <f>IF(ISBLANK(Wafer!G37),"", Wafer!G37)</f>
        <v/>
      </c>
      <c r="U19" s="775" t="str">
        <f>IF(ISBLANK(Wafer!H37),"",Wafer!H37)</f>
        <v/>
      </c>
      <c r="V19" s="776" t="str">
        <f>IF(ISBLANK(Wafer!I37),"", Wafer!I37)</f>
        <v/>
      </c>
      <c r="W19" s="778" t="str">
        <f>IF(ISBLANK(Wafer!D43),"",Wafer!D43)</f>
        <v/>
      </c>
      <c r="X19" s="779" t="str">
        <f>IF(ISBLANK(Wafer!E43),"",Wafer!E43)</f>
        <v/>
      </c>
      <c r="Y19" s="780"/>
      <c r="Z19" s="781"/>
      <c r="AA19" s="785"/>
      <c r="AB19" s="785"/>
      <c r="AC19" s="785"/>
      <c r="AD19" s="785"/>
      <c r="AE19" s="784"/>
      <c r="AF19" s="784"/>
      <c r="AG19" s="784"/>
      <c r="AH19" s="784"/>
      <c r="AI19" s="784"/>
      <c r="AJ19" s="784"/>
      <c r="AK19" s="784"/>
      <c r="AL19" s="784"/>
      <c r="AM19" s="784"/>
      <c r="AN19" s="784"/>
      <c r="AO19" s="453"/>
      <c r="AP19" s="453"/>
      <c r="AQ19" s="454"/>
      <c r="AR19" s="455"/>
      <c r="AS19" s="455"/>
      <c r="AT19" s="454"/>
      <c r="AU19" s="455"/>
      <c r="AV19" s="455"/>
      <c r="AW19" s="456"/>
      <c r="AX19" s="457"/>
      <c r="AY19" s="455"/>
      <c r="AZ19" s="456"/>
      <c r="BA19" s="457"/>
      <c r="BB19" s="455"/>
      <c r="BC19" s="456"/>
      <c r="BD19" s="457"/>
      <c r="BE19" s="455"/>
      <c r="BF19" s="456"/>
      <c r="BG19" s="457"/>
      <c r="BH19" s="457"/>
      <c r="BI19" s="456"/>
      <c r="BJ19" s="457"/>
      <c r="BK19" s="455"/>
      <c r="BL19" s="456"/>
      <c r="BM19" s="455"/>
      <c r="BN19" s="455"/>
      <c r="BO19" s="455"/>
      <c r="BP19" s="455"/>
      <c r="BQ19" s="455"/>
      <c r="BR19" s="455"/>
      <c r="BS19" s="455"/>
      <c r="BT19" s="455"/>
      <c r="BU19" s="455"/>
      <c r="BV19" s="455"/>
      <c r="BW19" s="457"/>
      <c r="BX19" s="456"/>
      <c r="BY19" s="457"/>
      <c r="BZ19" s="455"/>
      <c r="CA19" s="458"/>
      <c r="CB19" s="458"/>
      <c r="CC19" s="459"/>
      <c r="CD19" s="458"/>
      <c r="CE19" s="458"/>
      <c r="CF19" s="459"/>
      <c r="CG19" s="458"/>
      <c r="CH19" s="460"/>
      <c r="CI19" s="461"/>
      <c r="CJ19" s="460"/>
      <c r="CK19" s="461"/>
      <c r="CL19" s="461"/>
      <c r="CM19" s="460"/>
      <c r="CN19" s="461"/>
      <c r="CO19" s="461"/>
      <c r="CP19" s="461"/>
      <c r="CQ19" s="459"/>
      <c r="CR19" s="454"/>
      <c r="CS19" s="460"/>
      <c r="CT19" s="461"/>
      <c r="CU19" s="461"/>
      <c r="CV19" s="461"/>
      <c r="CW19" s="461"/>
      <c r="CX19" s="461"/>
      <c r="CY19" s="461"/>
      <c r="CZ19" s="461"/>
      <c r="DA19" s="461"/>
      <c r="DB19" s="461"/>
      <c r="DC19" s="461"/>
      <c r="DD19" s="461"/>
      <c r="DE19" s="459"/>
      <c r="DF19" s="462"/>
      <c r="DG19" s="460"/>
      <c r="DH19" s="461"/>
      <c r="DI19" s="459"/>
      <c r="DJ19" s="459"/>
      <c r="DK19" s="454"/>
      <c r="DL19" s="454"/>
      <c r="DM19" s="459"/>
      <c r="DN19" s="454"/>
      <c r="DO19" s="454"/>
      <c r="DP19" s="459"/>
      <c r="DQ19" s="454"/>
      <c r="DR19" s="459"/>
      <c r="DS19" s="454"/>
      <c r="DT19" s="459"/>
      <c r="DU19" s="454"/>
      <c r="DV19" s="454"/>
      <c r="DW19" s="460"/>
      <c r="DX19" s="456"/>
      <c r="DY19" s="456"/>
      <c r="DZ19" s="456"/>
      <c r="EA19" s="459"/>
      <c r="EB19" s="454"/>
      <c r="EC19" s="460"/>
      <c r="ED19" s="463"/>
      <c r="EE19" s="463"/>
      <c r="EF19" s="459"/>
      <c r="EG19" s="454"/>
      <c r="EH19" s="459"/>
      <c r="EI19" s="459"/>
      <c r="EJ19" s="459"/>
      <c r="EK19" s="459"/>
      <c r="EL19" s="459"/>
      <c r="EM19" s="459"/>
      <c r="EN19" s="459"/>
      <c r="EO19" s="459"/>
      <c r="EP19" s="459"/>
      <c r="EQ19" s="459"/>
      <c r="ER19" s="459"/>
      <c r="ES19" s="459"/>
      <c r="ET19" s="464"/>
      <c r="EU19" s="464"/>
      <c r="EV19" s="464"/>
      <c r="EW19" s="465"/>
      <c r="EX19" s="465"/>
      <c r="EY19" s="465"/>
      <c r="EZ19" s="465"/>
      <c r="FA19" s="465"/>
      <c r="FB19" s="465"/>
      <c r="FC19" s="465"/>
      <c r="FD19" s="465"/>
      <c r="FE19" s="465"/>
      <c r="FF19" s="465"/>
      <c r="FG19" s="465"/>
      <c r="FH19" s="465"/>
      <c r="FI19" s="465"/>
      <c r="FJ19" s="465"/>
      <c r="FK19" s="466"/>
      <c r="FL19" s="465"/>
      <c r="FM19" s="466"/>
      <c r="FN19" s="465"/>
      <c r="FO19" s="465"/>
      <c r="FP19" s="465"/>
      <c r="FQ19" s="465"/>
      <c r="FR19" s="465"/>
      <c r="FS19" s="466"/>
      <c r="FT19" s="466"/>
      <c r="FU19" s="465"/>
      <c r="FV19" s="466"/>
      <c r="FW19" s="459"/>
      <c r="FX19" s="459"/>
      <c r="FY19" s="459"/>
      <c r="FZ19" s="459"/>
      <c r="GA19" s="466"/>
      <c r="GB19" s="466"/>
      <c r="GC19" s="466"/>
      <c r="GD19" s="454"/>
      <c r="GE19" s="458"/>
      <c r="GF19" s="454"/>
      <c r="GG19" s="454"/>
      <c r="GH19" s="454"/>
      <c r="GI19" s="454"/>
      <c r="GJ19" s="454"/>
      <c r="GK19" s="454"/>
      <c r="GL19" s="454"/>
      <c r="GM19" s="454"/>
      <c r="GN19" s="454"/>
      <c r="GO19" s="454"/>
      <c r="GP19" s="454"/>
      <c r="GQ19" s="454"/>
      <c r="GR19" s="454"/>
      <c r="GS19" s="454"/>
      <c r="GT19" s="454"/>
      <c r="GU19" s="454"/>
      <c r="GV19" s="454"/>
      <c r="GW19" s="454"/>
      <c r="GX19" s="454"/>
      <c r="GY19" s="454"/>
      <c r="GZ19" s="454"/>
      <c r="HA19" s="454"/>
      <c r="HB19" s="454"/>
      <c r="HC19" s="454"/>
      <c r="HD19" s="454"/>
      <c r="HE19" s="454"/>
      <c r="HF19" s="454"/>
      <c r="HG19" s="454"/>
      <c r="HH19" s="454"/>
      <c r="HI19" s="454"/>
      <c r="HJ19" s="454"/>
      <c r="HK19" s="454"/>
      <c r="HL19" s="454"/>
      <c r="HM19" s="454"/>
      <c r="HN19" s="454"/>
      <c r="HO19" s="454"/>
      <c r="HP19" s="454"/>
      <c r="HQ19" s="454"/>
      <c r="HR19" s="454"/>
      <c r="HS19" s="454"/>
      <c r="HT19" s="454"/>
      <c r="HU19" s="454"/>
      <c r="HV19" s="454"/>
      <c r="HW19" s="454"/>
      <c r="HX19" s="454"/>
      <c r="HY19" s="454"/>
      <c r="HZ19" s="454"/>
      <c r="IA19" s="454"/>
      <c r="IB19" s="454"/>
      <c r="IC19" s="454"/>
      <c r="ID19" s="454"/>
      <c r="IE19" s="454"/>
      <c r="IF19" s="454"/>
      <c r="IG19" s="454"/>
      <c r="IH19" s="454"/>
      <c r="II19" s="454"/>
      <c r="IJ19" s="454"/>
      <c r="IK19" s="454"/>
      <c r="IL19" s="454"/>
      <c r="IM19" s="454"/>
      <c r="IN19" s="454"/>
    </row>
    <row r="20" spans="1:248" s="467" customFormat="1" ht="25.5" x14ac:dyDescent="0.2">
      <c r="A20" s="1086" t="s">
        <v>515</v>
      </c>
      <c r="B20" s="1003" t="str">
        <f>IF(ISBLANK(Wafer!D18),"", Wafer!D18)</f>
        <v/>
      </c>
      <c r="C20" s="1003" t="str">
        <f>IF(ISBLANK(Wafer!F18), "", Wafer!F18)</f>
        <v/>
      </c>
      <c r="D20" s="1004" t="str">
        <f>IF(ISBLANK(Wafer!H18),"",Wafer!H18)</f>
        <v/>
      </c>
      <c r="E20" s="1005" t="str">
        <f>IF(ISBLANK(Wafer!D26),"",Wafer!D26)</f>
        <v/>
      </c>
      <c r="F20" s="1006" t="str">
        <f>IF(ISBLANK(Wafer!E26),"",Wafer!E26)</f>
        <v/>
      </c>
      <c r="G20" s="1005" t="str">
        <f>IF(ISBLANK(Wafer!F26),"",Wafer!F26)</f>
        <v/>
      </c>
      <c r="H20" s="1006" t="str">
        <f>IF(ISBLANK(Wafer!G26),"",Wafer!G26)</f>
        <v/>
      </c>
      <c r="I20" s="1007" t="str">
        <f>IF(ISBLANK(Wafer!H26),"",Wafer!H26)</f>
        <v/>
      </c>
      <c r="J20" s="757" t="str">
        <f>IF(ISBLANK(Wafer!I26),"",Wafer!I26)</f>
        <v/>
      </c>
      <c r="K20" s="775" t="str">
        <f>IF(ISBLANK(Wafer!D32),"",Wafer!D32)</f>
        <v/>
      </c>
      <c r="L20" s="776" t="str">
        <f>IF(ISBLANK(Wafer!E32),"",Wafer!E32)</f>
        <v/>
      </c>
      <c r="M20" s="775" t="str">
        <f>IF(ISBLANK(Wafer!F32),"",Wafer!F32)</f>
        <v/>
      </c>
      <c r="N20" s="776" t="str">
        <f>IF(ISBLANK(Wafer!G32),"",Wafer!G32)</f>
        <v/>
      </c>
      <c r="O20" s="777" t="str">
        <f>IF(ISBLANK(Wafer!H32),"",Wafer!H32)</f>
        <v/>
      </c>
      <c r="P20" s="757" t="str">
        <f>IF(ISBLANK(Wafer!I32),"",Wafer!I32)</f>
        <v/>
      </c>
      <c r="Q20" s="775" t="str">
        <f>IF(ISBLANK(Wafer!D38),"",Wafer!D38)</f>
        <v/>
      </c>
      <c r="R20" s="776" t="str">
        <f>IF(ISBLANK(Wafer!E38),"", Wafer!E38)</f>
        <v/>
      </c>
      <c r="S20" s="775" t="str">
        <f>IF(ISBLANK(Wafer!F38),"",Wafer!F38)</f>
        <v/>
      </c>
      <c r="T20" s="776" t="str">
        <f>IF(ISBLANK(Wafer!G38),"", Wafer!G38)</f>
        <v/>
      </c>
      <c r="U20" s="775" t="str">
        <f>IF(ISBLANK(Wafer!H38),"",Wafer!H38)</f>
        <v/>
      </c>
      <c r="V20" s="776" t="str">
        <f>IF(ISBLANK(Wafer!I38),"", Wafer!I38)</f>
        <v/>
      </c>
      <c r="W20" s="778" t="str">
        <f>IF(ISBLANK(Wafer!D44),"",Wafer!D44)</f>
        <v/>
      </c>
      <c r="X20" s="779" t="str">
        <f>IF(ISBLANK(Wafer!E44),"",Wafer!E44)</f>
        <v/>
      </c>
      <c r="Y20" s="780"/>
      <c r="Z20" s="781"/>
      <c r="AA20" s="785"/>
      <c r="AB20" s="785"/>
      <c r="AC20" s="785"/>
      <c r="AD20" s="785"/>
      <c r="AE20" s="784"/>
      <c r="AF20" s="784"/>
      <c r="AG20" s="784"/>
      <c r="AH20" s="784"/>
      <c r="AI20" s="784"/>
      <c r="AJ20" s="784"/>
      <c r="AK20" s="784"/>
      <c r="AL20" s="784"/>
      <c r="AM20" s="784"/>
      <c r="AN20" s="784"/>
      <c r="AO20" s="453"/>
      <c r="AP20" s="453"/>
      <c r="AQ20" s="454"/>
      <c r="AR20" s="455"/>
      <c r="AS20" s="455"/>
      <c r="AT20" s="454"/>
      <c r="AU20" s="455"/>
      <c r="AV20" s="455"/>
      <c r="AW20" s="456"/>
      <c r="AX20" s="457"/>
      <c r="AY20" s="455"/>
      <c r="AZ20" s="456"/>
      <c r="BA20" s="457"/>
      <c r="BB20" s="455"/>
      <c r="BC20" s="456"/>
      <c r="BD20" s="457"/>
      <c r="BE20" s="455"/>
      <c r="BF20" s="456"/>
      <c r="BG20" s="457"/>
      <c r="BH20" s="457"/>
      <c r="BI20" s="456"/>
      <c r="BJ20" s="457"/>
      <c r="BK20" s="455"/>
      <c r="BL20" s="456"/>
      <c r="BM20" s="455"/>
      <c r="BN20" s="455"/>
      <c r="BO20" s="455"/>
      <c r="BP20" s="455"/>
      <c r="BQ20" s="455"/>
      <c r="BR20" s="455"/>
      <c r="BS20" s="455"/>
      <c r="BT20" s="455"/>
      <c r="BU20" s="455"/>
      <c r="BV20" s="455"/>
      <c r="BW20" s="457"/>
      <c r="BX20" s="456"/>
      <c r="BY20" s="457"/>
      <c r="BZ20" s="455"/>
      <c r="CA20" s="458"/>
      <c r="CB20" s="458"/>
      <c r="CC20" s="459"/>
      <c r="CD20" s="458"/>
      <c r="CE20" s="458"/>
      <c r="CF20" s="459"/>
      <c r="CG20" s="458"/>
      <c r="CH20" s="460"/>
      <c r="CI20" s="461"/>
      <c r="CJ20" s="460"/>
      <c r="CK20" s="461"/>
      <c r="CL20" s="461"/>
      <c r="CM20" s="460"/>
      <c r="CN20" s="461"/>
      <c r="CO20" s="461"/>
      <c r="CP20" s="461"/>
      <c r="CQ20" s="459"/>
      <c r="CR20" s="454"/>
      <c r="CS20" s="460"/>
      <c r="CT20" s="461"/>
      <c r="CU20" s="461"/>
      <c r="CV20" s="461"/>
      <c r="CW20" s="461"/>
      <c r="CX20" s="461"/>
      <c r="CY20" s="461"/>
      <c r="CZ20" s="461"/>
      <c r="DA20" s="461"/>
      <c r="DB20" s="461"/>
      <c r="DC20" s="461"/>
      <c r="DD20" s="461"/>
      <c r="DE20" s="459"/>
      <c r="DF20" s="462"/>
      <c r="DG20" s="460"/>
      <c r="DH20" s="461"/>
      <c r="DI20" s="459"/>
      <c r="DJ20" s="459"/>
      <c r="DK20" s="454"/>
      <c r="DL20" s="454"/>
      <c r="DM20" s="459"/>
      <c r="DN20" s="454"/>
      <c r="DO20" s="454"/>
      <c r="DP20" s="459"/>
      <c r="DQ20" s="454"/>
      <c r="DR20" s="459"/>
      <c r="DS20" s="454"/>
      <c r="DT20" s="459"/>
      <c r="DU20" s="454"/>
      <c r="DV20" s="454"/>
      <c r="DW20" s="460"/>
      <c r="DX20" s="456"/>
      <c r="DY20" s="456"/>
      <c r="DZ20" s="456"/>
      <c r="EA20" s="459"/>
      <c r="EB20" s="454"/>
      <c r="EC20" s="460"/>
      <c r="ED20" s="463"/>
      <c r="EE20" s="463"/>
      <c r="EF20" s="459"/>
      <c r="EG20" s="454"/>
      <c r="EH20" s="459"/>
      <c r="EI20" s="459"/>
      <c r="EJ20" s="459"/>
      <c r="EK20" s="459"/>
      <c r="EL20" s="459"/>
      <c r="EM20" s="459"/>
      <c r="EN20" s="459"/>
      <c r="EO20" s="459"/>
      <c r="EP20" s="459"/>
      <c r="EQ20" s="459"/>
      <c r="ER20" s="459"/>
      <c r="ES20" s="459"/>
      <c r="ET20" s="464"/>
      <c r="EU20" s="464"/>
      <c r="EV20" s="464"/>
      <c r="EW20" s="465"/>
      <c r="EX20" s="465"/>
      <c r="EY20" s="465"/>
      <c r="EZ20" s="465"/>
      <c r="FA20" s="465"/>
      <c r="FB20" s="465"/>
      <c r="FC20" s="465"/>
      <c r="FD20" s="465"/>
      <c r="FE20" s="465"/>
      <c r="FF20" s="465"/>
      <c r="FG20" s="465"/>
      <c r="FH20" s="465"/>
      <c r="FI20" s="465"/>
      <c r="FJ20" s="465"/>
      <c r="FK20" s="466"/>
      <c r="FL20" s="465"/>
      <c r="FM20" s="466"/>
      <c r="FN20" s="465"/>
      <c r="FO20" s="465"/>
      <c r="FP20" s="465"/>
      <c r="FQ20" s="465"/>
      <c r="FR20" s="465"/>
      <c r="FS20" s="466"/>
      <c r="FT20" s="466"/>
      <c r="FU20" s="465"/>
      <c r="FV20" s="466"/>
      <c r="FW20" s="459"/>
      <c r="FX20" s="459"/>
      <c r="FY20" s="459"/>
      <c r="FZ20" s="459"/>
      <c r="GA20" s="466"/>
      <c r="GB20" s="466"/>
      <c r="GC20" s="466"/>
      <c r="GD20" s="454"/>
      <c r="GE20" s="458"/>
      <c r="GF20" s="454"/>
      <c r="GG20" s="454"/>
      <c r="GH20" s="454"/>
      <c r="GI20" s="454"/>
      <c r="GJ20" s="454"/>
      <c r="GK20" s="454"/>
      <c r="GL20" s="454"/>
      <c r="GM20" s="454"/>
      <c r="GN20" s="454"/>
      <c r="GO20" s="454"/>
      <c r="GP20" s="454"/>
      <c r="GQ20" s="454"/>
      <c r="GR20" s="454"/>
      <c r="GS20" s="454"/>
      <c r="GT20" s="454"/>
      <c r="GU20" s="454"/>
      <c r="GV20" s="454"/>
      <c r="GW20" s="454"/>
      <c r="GX20" s="454"/>
      <c r="GY20" s="454"/>
      <c r="GZ20" s="454"/>
      <c r="HA20" s="454"/>
      <c r="HB20" s="454"/>
      <c r="HC20" s="454"/>
      <c r="HD20" s="454"/>
      <c r="HE20" s="454"/>
      <c r="HF20" s="454"/>
      <c r="HG20" s="454"/>
      <c r="HH20" s="454"/>
      <c r="HI20" s="454"/>
      <c r="HJ20" s="454"/>
      <c r="HK20" s="454"/>
      <c r="HL20" s="454"/>
      <c r="HM20" s="454"/>
      <c r="HN20" s="454"/>
      <c r="HO20" s="454"/>
      <c r="HP20" s="454"/>
      <c r="HQ20" s="454"/>
      <c r="HR20" s="454"/>
      <c r="HS20" s="454"/>
      <c r="HT20" s="454"/>
      <c r="HU20" s="454"/>
      <c r="HV20" s="454"/>
      <c r="HW20" s="454"/>
      <c r="HX20" s="454"/>
      <c r="HY20" s="454"/>
      <c r="HZ20" s="454"/>
      <c r="IA20" s="454"/>
      <c r="IB20" s="454"/>
      <c r="IC20" s="454"/>
      <c r="ID20" s="454"/>
      <c r="IE20" s="454"/>
      <c r="IF20" s="454"/>
      <c r="IG20" s="454"/>
      <c r="IH20" s="454"/>
      <c r="II20" s="454"/>
      <c r="IJ20" s="454"/>
      <c r="IK20" s="454"/>
      <c r="IL20" s="454"/>
      <c r="IM20" s="454"/>
      <c r="IN20" s="454"/>
    </row>
    <row r="21" spans="1:248" s="467" customFormat="1" ht="25.5" x14ac:dyDescent="0.2">
      <c r="A21" s="1086" t="s">
        <v>516</v>
      </c>
      <c r="B21" s="1003" t="str">
        <f>IF(ISBLANK(Wafer!D19), "", Wafer!D19)</f>
        <v/>
      </c>
      <c r="C21" s="1003" t="str">
        <f>IF(ISBLANK(Wafer!F19), "", Wafer!F19)</f>
        <v/>
      </c>
      <c r="D21" s="1004" t="str">
        <f>IF(ISBLANK(Wafer!H19),"",Wafer!H19)</f>
        <v/>
      </c>
      <c r="E21" s="1005" t="str">
        <f>IF(ISBLANK(Wafer!D27),"",Wafer!D27)</f>
        <v/>
      </c>
      <c r="F21" s="1006" t="str">
        <f>IF(ISBLANK(Wafer!E27),"",Wafer!E27)</f>
        <v/>
      </c>
      <c r="G21" s="1005" t="str">
        <f>IF(ISBLANK(Wafer!F27),"",Wafer!F27)</f>
        <v/>
      </c>
      <c r="H21" s="1006" t="str">
        <f>IF(ISBLANK(Wafer!G27),"",Wafer!G27)</f>
        <v/>
      </c>
      <c r="I21" s="1007" t="str">
        <f>IF(ISBLANK(Wafer!H27),"",Wafer!H27)</f>
        <v/>
      </c>
      <c r="J21" s="757" t="str">
        <f>IF(ISBLANK(Wafer!I27),"",Wafer!I27)</f>
        <v/>
      </c>
      <c r="K21" s="775" t="str">
        <f>IF(ISBLANK(Wafer!D33),"",Wafer!D33)</f>
        <v/>
      </c>
      <c r="L21" s="776" t="str">
        <f>IF(ISBLANK(Wafer!E33),"",Wafer!E33)</f>
        <v/>
      </c>
      <c r="M21" s="775" t="str">
        <f>IF(ISBLANK(Wafer!F33),"",Wafer!F33)</f>
        <v/>
      </c>
      <c r="N21" s="776" t="str">
        <f>IF(ISBLANK(Wafer!G33),"",Wafer!G33)</f>
        <v/>
      </c>
      <c r="O21" s="777" t="str">
        <f>IF(ISBLANK(Wafer!H33),"",Wafer!H33)</f>
        <v/>
      </c>
      <c r="P21" s="757" t="str">
        <f>IF(ISBLANK(Wafer!I33),"",Wafer!I33)</f>
        <v/>
      </c>
      <c r="Q21" s="775" t="str">
        <f>IF(ISBLANK(Wafer!D39),"",Wafer!D39)</f>
        <v/>
      </c>
      <c r="R21" s="776" t="str">
        <f>IF(ISBLANK(Wafer!E39),"", Wafer!E39)</f>
        <v/>
      </c>
      <c r="S21" s="775" t="str">
        <f>IF(ISBLANK(Wafer!F39),"",Wafer!F39)</f>
        <v/>
      </c>
      <c r="T21" s="776" t="str">
        <f>IF(ISBLANK(Wafer!G39),"", Wafer!G39)</f>
        <v/>
      </c>
      <c r="U21" s="775" t="str">
        <f>IF(ISBLANK(Wafer!H39),"",Wafer!H39)</f>
        <v/>
      </c>
      <c r="V21" s="776" t="str">
        <f>IF(ISBLANK(Wafer!I39),"", Wafer!I39)</f>
        <v/>
      </c>
      <c r="W21" s="778" t="str">
        <f>IF(ISBLANK(Wafer!D45),"",Wafer!D45)</f>
        <v/>
      </c>
      <c r="X21" s="779" t="str">
        <f>IF(ISBLANK(Wafer!E45),"",Wafer!E45)</f>
        <v/>
      </c>
      <c r="Y21" s="780"/>
      <c r="Z21" s="781"/>
      <c r="AA21" s="785"/>
      <c r="AB21" s="785"/>
      <c r="AC21" s="785"/>
      <c r="AD21" s="785"/>
      <c r="AE21" s="784"/>
      <c r="AF21" s="784"/>
      <c r="AG21" s="784"/>
      <c r="AH21" s="784"/>
      <c r="AI21" s="784"/>
      <c r="AJ21" s="784"/>
      <c r="AK21" s="784"/>
      <c r="AL21" s="784"/>
      <c r="AM21" s="784"/>
      <c r="AN21" s="784"/>
      <c r="AO21" s="453"/>
      <c r="AP21" s="453"/>
      <c r="AQ21" s="454"/>
      <c r="AR21" s="455"/>
      <c r="AS21" s="455"/>
      <c r="AT21" s="454"/>
      <c r="AU21" s="455"/>
      <c r="AV21" s="455"/>
      <c r="AW21" s="456"/>
      <c r="AX21" s="457"/>
      <c r="AY21" s="455"/>
      <c r="AZ21" s="456"/>
      <c r="BA21" s="457"/>
      <c r="BB21" s="455"/>
      <c r="BC21" s="456"/>
      <c r="BD21" s="457"/>
      <c r="BE21" s="455"/>
      <c r="BF21" s="456"/>
      <c r="BG21" s="457"/>
      <c r="BH21" s="457"/>
      <c r="BI21" s="456"/>
      <c r="BJ21" s="457"/>
      <c r="BK21" s="455"/>
      <c r="BL21" s="456"/>
      <c r="BM21" s="455"/>
      <c r="BN21" s="455"/>
      <c r="BO21" s="455"/>
      <c r="BP21" s="455"/>
      <c r="BQ21" s="455"/>
      <c r="BR21" s="455"/>
      <c r="BS21" s="455"/>
      <c r="BT21" s="455"/>
      <c r="BU21" s="455"/>
      <c r="BV21" s="455"/>
      <c r="BW21" s="457"/>
      <c r="BX21" s="456"/>
      <c r="BY21" s="457"/>
      <c r="BZ21" s="455"/>
      <c r="CA21" s="458"/>
      <c r="CB21" s="458"/>
      <c r="CC21" s="459"/>
      <c r="CD21" s="458"/>
      <c r="CE21" s="458"/>
      <c r="CF21" s="459"/>
      <c r="CG21" s="458"/>
      <c r="CH21" s="460"/>
      <c r="CI21" s="461"/>
      <c r="CJ21" s="460"/>
      <c r="CK21" s="461"/>
      <c r="CL21" s="461"/>
      <c r="CM21" s="460"/>
      <c r="CN21" s="461"/>
      <c r="CO21" s="461"/>
      <c r="CP21" s="461"/>
      <c r="CQ21" s="459"/>
      <c r="CR21" s="454"/>
      <c r="CS21" s="460"/>
      <c r="CT21" s="461"/>
      <c r="CU21" s="461"/>
      <c r="CV21" s="461"/>
      <c r="CW21" s="461"/>
      <c r="CX21" s="461"/>
      <c r="CY21" s="461"/>
      <c r="CZ21" s="461"/>
      <c r="DA21" s="461"/>
      <c r="DB21" s="461"/>
      <c r="DC21" s="461"/>
      <c r="DD21" s="461"/>
      <c r="DE21" s="459"/>
      <c r="DF21" s="462"/>
      <c r="DG21" s="460"/>
      <c r="DH21" s="461"/>
      <c r="DI21" s="459"/>
      <c r="DJ21" s="459"/>
      <c r="DK21" s="454"/>
      <c r="DL21" s="454"/>
      <c r="DM21" s="459"/>
      <c r="DN21" s="454"/>
      <c r="DO21" s="454"/>
      <c r="DP21" s="459"/>
      <c r="DQ21" s="454"/>
      <c r="DR21" s="459"/>
      <c r="DS21" s="454"/>
      <c r="DT21" s="459"/>
      <c r="DU21" s="454"/>
      <c r="DV21" s="454"/>
      <c r="DW21" s="460"/>
      <c r="DX21" s="456"/>
      <c r="DY21" s="456"/>
      <c r="DZ21" s="456"/>
      <c r="EA21" s="459"/>
      <c r="EB21" s="454"/>
      <c r="EC21" s="460"/>
      <c r="ED21" s="463"/>
      <c r="EE21" s="463"/>
      <c r="EF21" s="459"/>
      <c r="EG21" s="454"/>
      <c r="EH21" s="459"/>
      <c r="EI21" s="459"/>
      <c r="EJ21" s="459"/>
      <c r="EK21" s="459"/>
      <c r="EL21" s="459"/>
      <c r="EM21" s="459"/>
      <c r="EN21" s="459"/>
      <c r="EO21" s="459"/>
      <c r="EP21" s="459"/>
      <c r="EQ21" s="459"/>
      <c r="ER21" s="459"/>
      <c r="ES21" s="459"/>
      <c r="ET21" s="464"/>
      <c r="EU21" s="464"/>
      <c r="EV21" s="464"/>
      <c r="EW21" s="465"/>
      <c r="EX21" s="465"/>
      <c r="EY21" s="465"/>
      <c r="EZ21" s="465"/>
      <c r="FA21" s="465"/>
      <c r="FB21" s="465"/>
      <c r="FC21" s="465"/>
      <c r="FD21" s="465"/>
      <c r="FE21" s="465"/>
      <c r="FF21" s="465"/>
      <c r="FG21" s="465"/>
      <c r="FH21" s="465"/>
      <c r="FI21" s="465"/>
      <c r="FJ21" s="465"/>
      <c r="FK21" s="466"/>
      <c r="FL21" s="465"/>
      <c r="FM21" s="466"/>
      <c r="FN21" s="465"/>
      <c r="FO21" s="465"/>
      <c r="FP21" s="465"/>
      <c r="FQ21" s="465"/>
      <c r="FR21" s="465"/>
      <c r="FS21" s="466"/>
      <c r="FT21" s="466"/>
      <c r="FU21" s="465"/>
      <c r="FV21" s="466"/>
      <c r="FW21" s="459"/>
      <c r="FX21" s="459"/>
      <c r="FY21" s="459"/>
      <c r="FZ21" s="459"/>
      <c r="GA21" s="466"/>
      <c r="GB21" s="466"/>
      <c r="GC21" s="466"/>
      <c r="GD21" s="454"/>
      <c r="GE21" s="458"/>
      <c r="GF21" s="454"/>
      <c r="GG21" s="454"/>
      <c r="GH21" s="454"/>
      <c r="GI21" s="454"/>
      <c r="GJ21" s="454"/>
      <c r="GK21" s="454"/>
      <c r="GL21" s="454"/>
      <c r="GM21" s="454"/>
      <c r="GN21" s="454"/>
      <c r="GO21" s="454"/>
      <c r="GP21" s="454"/>
      <c r="GQ21" s="454"/>
      <c r="GR21" s="454"/>
      <c r="GS21" s="454"/>
      <c r="GT21" s="454"/>
      <c r="GU21" s="454"/>
      <c r="GV21" s="454"/>
      <c r="GW21" s="454"/>
      <c r="GX21" s="454"/>
      <c r="GY21" s="454"/>
      <c r="GZ21" s="454"/>
      <c r="HA21" s="454"/>
      <c r="HB21" s="454"/>
      <c r="HC21" s="454"/>
      <c r="HD21" s="454"/>
      <c r="HE21" s="454"/>
      <c r="HF21" s="454"/>
      <c r="HG21" s="454"/>
      <c r="HH21" s="454"/>
      <c r="HI21" s="454"/>
      <c r="HJ21" s="454"/>
      <c r="HK21" s="454"/>
      <c r="HL21" s="454"/>
      <c r="HM21" s="454"/>
      <c r="HN21" s="454"/>
      <c r="HO21" s="454"/>
      <c r="HP21" s="454"/>
      <c r="HQ21" s="454"/>
      <c r="HR21" s="454"/>
      <c r="HS21" s="454"/>
      <c r="HT21" s="454"/>
      <c r="HU21" s="454"/>
      <c r="HV21" s="454"/>
      <c r="HW21" s="454"/>
      <c r="HX21" s="454"/>
      <c r="HY21" s="454"/>
      <c r="HZ21" s="454"/>
      <c r="IA21" s="454"/>
      <c r="IB21" s="454"/>
      <c r="IC21" s="454"/>
      <c r="ID21" s="454"/>
      <c r="IE21" s="454"/>
      <c r="IF21" s="454"/>
      <c r="IG21" s="454"/>
      <c r="IH21" s="454"/>
      <c r="II21" s="454"/>
      <c r="IJ21" s="454"/>
      <c r="IK21" s="454"/>
      <c r="IL21" s="454"/>
      <c r="IM21" s="454"/>
      <c r="IN21" s="454"/>
    </row>
    <row r="22" spans="1:248" s="154" customFormat="1" x14ac:dyDescent="0.2">
      <c r="A22" s="786"/>
      <c r="B22" s="787"/>
      <c r="C22" s="787"/>
      <c r="D22" s="788"/>
      <c r="E22" s="788"/>
      <c r="F22" s="789"/>
      <c r="G22" s="788"/>
      <c r="H22" s="788"/>
      <c r="I22" s="788"/>
      <c r="J22" s="788"/>
      <c r="K22" s="788"/>
      <c r="L22" s="788"/>
      <c r="M22" s="788"/>
      <c r="N22" s="788"/>
      <c r="O22" s="788"/>
      <c r="P22" s="788"/>
      <c r="Q22" s="788"/>
      <c r="R22" s="788"/>
      <c r="S22" s="788"/>
      <c r="T22" s="788"/>
      <c r="U22" s="788"/>
      <c r="V22" s="788"/>
      <c r="W22" s="788"/>
      <c r="X22" s="788"/>
      <c r="Y22" s="790"/>
      <c r="Z22" s="790"/>
      <c r="AA22" s="791"/>
      <c r="AB22" s="791"/>
      <c r="AC22" s="791"/>
      <c r="AD22" s="791"/>
      <c r="AE22" s="792"/>
      <c r="AF22" s="792"/>
      <c r="AG22" s="792"/>
      <c r="AH22" s="792"/>
      <c r="AI22" s="792"/>
      <c r="AJ22" s="792"/>
      <c r="AK22" s="792"/>
      <c r="AL22" s="792"/>
      <c r="AM22" s="792"/>
      <c r="AN22" s="792"/>
      <c r="AO22" s="193"/>
      <c r="AP22" s="193"/>
      <c r="AQ22" s="156"/>
      <c r="AR22" s="157"/>
      <c r="AS22" s="157"/>
      <c r="AT22" s="156"/>
      <c r="AU22" s="157"/>
      <c r="AV22" s="157"/>
      <c r="AW22" s="156"/>
      <c r="AX22" s="157"/>
      <c r="AY22" s="157"/>
      <c r="AZ22" s="156"/>
      <c r="BA22" s="157"/>
      <c r="BB22" s="157"/>
      <c r="BC22" s="351"/>
      <c r="BD22" s="352"/>
      <c r="BE22" s="352"/>
      <c r="BF22" s="351"/>
      <c r="BG22" s="352"/>
      <c r="BH22" s="352"/>
      <c r="BI22" s="351"/>
      <c r="BJ22" s="352"/>
      <c r="BK22" s="352"/>
      <c r="BL22" s="351"/>
      <c r="BM22" s="352"/>
      <c r="BN22" s="352"/>
      <c r="BO22" s="352"/>
      <c r="BP22" s="352"/>
      <c r="BQ22" s="352"/>
      <c r="BR22" s="352"/>
      <c r="BS22" s="352"/>
      <c r="BT22" s="352"/>
      <c r="BU22" s="352"/>
      <c r="BV22" s="352"/>
      <c r="BW22" s="352"/>
      <c r="BX22" s="351"/>
      <c r="BY22" s="352"/>
      <c r="BZ22" s="352"/>
      <c r="CA22" s="155"/>
      <c r="CB22" s="190"/>
      <c r="CI22" s="191"/>
      <c r="CK22" s="191"/>
      <c r="CL22" s="191"/>
      <c r="CN22" s="191"/>
      <c r="CO22" s="191"/>
      <c r="CP22" s="191"/>
      <c r="CT22" s="191"/>
      <c r="CU22" s="191"/>
      <c r="CV22" s="191"/>
      <c r="CW22" s="191"/>
      <c r="CX22" s="191"/>
      <c r="CY22" s="191"/>
      <c r="CZ22" s="191"/>
      <c r="DA22" s="191"/>
      <c r="DB22" s="191"/>
      <c r="DC22" s="191"/>
      <c r="DD22" s="191"/>
      <c r="DH22" s="191"/>
      <c r="DX22" s="191"/>
      <c r="DY22" s="191"/>
      <c r="DZ22" s="191"/>
      <c r="ED22" s="191"/>
      <c r="EE22" s="191"/>
      <c r="ET22" s="192"/>
      <c r="EU22" s="192"/>
      <c r="EV22" s="192"/>
      <c r="EW22" s="155"/>
      <c r="EX22" s="155"/>
      <c r="EY22" s="155"/>
      <c r="EZ22" s="155"/>
      <c r="FA22" s="155"/>
      <c r="FB22" s="155"/>
      <c r="FC22" s="155"/>
      <c r="FD22" s="155"/>
      <c r="FE22" s="155"/>
      <c r="FF22" s="155"/>
      <c r="FG22" s="155"/>
      <c r="FH22" s="155"/>
      <c r="FI22" s="155"/>
      <c r="FJ22" s="155"/>
      <c r="FK22" s="155"/>
      <c r="FL22" s="155"/>
      <c r="FM22" s="155"/>
      <c r="FO22" s="155"/>
      <c r="FQ22" s="155"/>
      <c r="FR22" s="155"/>
      <c r="FS22" s="155"/>
      <c r="FU22" s="155"/>
      <c r="FV22" s="155"/>
      <c r="FW22" s="324"/>
      <c r="FX22" s="324"/>
      <c r="FY22" s="324"/>
      <c r="FZ22" s="324"/>
      <c r="GB22" s="155"/>
      <c r="GE22" s="155"/>
    </row>
    <row r="23" spans="1:248" s="154" customFormat="1" ht="16.5" thickBot="1" x14ac:dyDescent="0.3">
      <c r="A23" s="793" t="s">
        <v>548</v>
      </c>
      <c r="B23" s="794"/>
      <c r="C23" s="794"/>
      <c r="D23" s="790"/>
      <c r="E23" s="790"/>
      <c r="F23" s="795"/>
      <c r="G23" s="796"/>
      <c r="H23" s="790"/>
      <c r="I23" s="796"/>
      <c r="J23" s="796"/>
      <c r="K23" s="796"/>
      <c r="L23" s="796"/>
      <c r="M23" s="796"/>
      <c r="N23" s="796"/>
      <c r="O23" s="796"/>
      <c r="P23" s="796"/>
      <c r="Q23" s="796"/>
      <c r="R23" s="796"/>
      <c r="S23" s="796"/>
      <c r="T23" s="796"/>
      <c r="U23" s="796"/>
      <c r="V23" s="796"/>
      <c r="W23" s="796"/>
      <c r="X23" s="796"/>
      <c r="Y23" s="796"/>
      <c r="Z23" s="796"/>
      <c r="AA23" s="796"/>
      <c r="AB23" s="796"/>
      <c r="AC23" s="796"/>
      <c r="AD23" s="796"/>
      <c r="AE23" s="792"/>
      <c r="AF23" s="792"/>
      <c r="AG23" s="792"/>
      <c r="AH23" s="792"/>
      <c r="AI23" s="792"/>
      <c r="AJ23" s="792"/>
      <c r="AK23" s="792"/>
      <c r="AL23" s="792"/>
      <c r="AM23" s="792"/>
      <c r="AN23" s="792"/>
      <c r="AO23" s="193"/>
      <c r="AP23" s="193"/>
      <c r="AQ23" s="156"/>
      <c r="AR23" s="157"/>
      <c r="AS23" s="157"/>
      <c r="AT23" s="156"/>
      <c r="AU23" s="157"/>
      <c r="AV23" s="157"/>
      <c r="AW23" s="156"/>
      <c r="AX23" s="157"/>
      <c r="AY23" s="157"/>
      <c r="AZ23" s="156"/>
      <c r="BA23" s="157"/>
      <c r="BB23" s="157"/>
      <c r="BC23" s="156"/>
      <c r="BD23" s="157"/>
      <c r="BE23" s="157"/>
      <c r="BF23" s="156"/>
      <c r="BG23" s="157"/>
      <c r="BH23" s="157"/>
      <c r="BI23" s="156"/>
      <c r="BJ23" s="157"/>
      <c r="BK23" s="157"/>
      <c r="BL23" s="156"/>
      <c r="BM23" s="157"/>
      <c r="BN23" s="157"/>
      <c r="BO23" s="157"/>
      <c r="BP23" s="157"/>
      <c r="BQ23" s="157"/>
      <c r="BR23" s="157"/>
      <c r="BS23" s="157"/>
      <c r="BT23" s="157"/>
      <c r="BU23" s="157"/>
      <c r="BV23" s="157"/>
      <c r="BW23" s="157"/>
      <c r="BX23" s="156"/>
      <c r="BY23" s="157"/>
      <c r="BZ23" s="157"/>
      <c r="CA23" s="155"/>
      <c r="CB23" s="190"/>
      <c r="CI23" s="191"/>
      <c r="CK23" s="191"/>
      <c r="CL23" s="191"/>
      <c r="CN23" s="191"/>
      <c r="CO23" s="191"/>
      <c r="CP23" s="191"/>
      <c r="CT23" s="191"/>
      <c r="CU23" s="191"/>
      <c r="CV23" s="191"/>
      <c r="CW23" s="191"/>
      <c r="CX23" s="191"/>
      <c r="CY23" s="191"/>
      <c r="CZ23" s="191"/>
      <c r="DA23" s="191"/>
      <c r="DB23" s="191"/>
      <c r="DC23" s="191"/>
      <c r="DD23" s="191"/>
      <c r="DH23" s="191"/>
      <c r="DX23" s="191"/>
      <c r="DY23" s="191"/>
      <c r="DZ23" s="191"/>
      <c r="ED23" s="191"/>
      <c r="EE23" s="191"/>
      <c r="ET23" s="192"/>
      <c r="EU23" s="192"/>
      <c r="EV23" s="192"/>
      <c r="EW23" s="155"/>
      <c r="EX23" s="155"/>
      <c r="EY23" s="155"/>
      <c r="EZ23" s="155"/>
      <c r="FA23" s="155"/>
      <c r="FB23" s="155"/>
      <c r="FC23" s="155"/>
      <c r="FD23" s="155"/>
      <c r="FE23" s="155"/>
      <c r="FF23" s="155"/>
      <c r="FG23" s="155"/>
      <c r="FH23" s="155"/>
      <c r="FI23" s="155"/>
      <c r="FJ23" s="155"/>
      <c r="FK23" s="155"/>
      <c r="FL23" s="155"/>
      <c r="FM23" s="155"/>
      <c r="FO23" s="155"/>
      <c r="FQ23" s="155"/>
      <c r="FR23" s="155"/>
      <c r="FS23" s="155"/>
      <c r="FU23" s="155"/>
      <c r="FV23" s="155"/>
      <c r="FW23" s="155"/>
      <c r="FX23" s="155"/>
      <c r="FY23" s="155"/>
      <c r="FZ23" s="155"/>
      <c r="GB23" s="155"/>
      <c r="GE23" s="155"/>
    </row>
    <row r="24" spans="1:248" s="154" customFormat="1" ht="18.75" thickBot="1" x14ac:dyDescent="0.3">
      <c r="A24" s="797"/>
      <c r="B24" s="794"/>
      <c r="C24" s="1605" t="s">
        <v>513</v>
      </c>
      <c r="D24" s="1606"/>
      <c r="E24" s="1607"/>
      <c r="F24" s="801"/>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2"/>
      <c r="AF24" s="792"/>
      <c r="AG24" s="792"/>
      <c r="AH24" s="792"/>
      <c r="AI24" s="792"/>
      <c r="AJ24" s="792"/>
      <c r="AK24" s="792"/>
      <c r="AL24" s="792"/>
      <c r="AM24" s="792"/>
      <c r="AN24" s="792"/>
      <c r="AO24" s="193"/>
      <c r="AP24" s="193"/>
      <c r="AQ24" s="156"/>
      <c r="AR24" s="157"/>
      <c r="AS24" s="157"/>
      <c r="AT24" s="156"/>
      <c r="AU24" s="157"/>
      <c r="AV24" s="157"/>
      <c r="AW24" s="156"/>
      <c r="AX24" s="157"/>
      <c r="AY24" s="157"/>
      <c r="AZ24" s="156"/>
      <c r="BA24" s="157"/>
      <c r="BB24" s="157"/>
      <c r="BC24" s="156"/>
      <c r="BD24" s="157"/>
      <c r="BE24" s="157"/>
      <c r="BF24" s="156"/>
      <c r="BG24" s="157"/>
      <c r="BH24" s="157"/>
      <c r="BI24" s="156"/>
      <c r="BJ24" s="157"/>
      <c r="BK24" s="157"/>
      <c r="BL24" s="156"/>
      <c r="BM24" s="157"/>
      <c r="BN24" s="157"/>
      <c r="BO24" s="157"/>
      <c r="BP24" s="157"/>
      <c r="BQ24" s="157"/>
      <c r="BR24" s="157"/>
      <c r="BS24" s="157"/>
      <c r="BT24" s="157"/>
      <c r="BU24" s="157"/>
      <c r="BV24" s="157"/>
      <c r="BW24" s="157"/>
      <c r="BX24" s="156"/>
      <c r="BY24" s="157"/>
      <c r="BZ24" s="157"/>
      <c r="CA24" s="155"/>
      <c r="CB24" s="190"/>
      <c r="CI24" s="191"/>
      <c r="CK24" s="191"/>
      <c r="CL24" s="191"/>
      <c r="CN24" s="191"/>
      <c r="CO24" s="191"/>
      <c r="CP24" s="191"/>
      <c r="CT24" s="191"/>
      <c r="CU24" s="191"/>
      <c r="CV24" s="191"/>
      <c r="CW24" s="191"/>
      <c r="CX24" s="191"/>
      <c r="CY24" s="191"/>
      <c r="CZ24" s="191"/>
      <c r="DA24" s="191"/>
      <c r="DB24" s="191"/>
      <c r="DC24" s="191"/>
      <c r="DD24" s="191"/>
      <c r="DH24" s="191"/>
      <c r="DX24" s="191"/>
      <c r="DY24" s="191"/>
      <c r="DZ24" s="191"/>
      <c r="ED24" s="191"/>
      <c r="EE24" s="191"/>
      <c r="ET24" s="192"/>
      <c r="EU24" s="192"/>
      <c r="EV24" s="192"/>
      <c r="EW24" s="155"/>
      <c r="EX24" s="155"/>
      <c r="EY24" s="155"/>
      <c r="EZ24" s="155"/>
      <c r="FA24" s="155"/>
      <c r="FB24" s="155"/>
      <c r="FC24" s="155"/>
      <c r="FD24" s="155"/>
      <c r="FE24" s="155"/>
      <c r="FF24" s="155"/>
      <c r="FG24" s="155"/>
      <c r="FH24" s="155"/>
      <c r="FI24" s="155"/>
      <c r="FJ24" s="155"/>
      <c r="FK24" s="155"/>
      <c r="FL24" s="155"/>
      <c r="FM24" s="155"/>
      <c r="FO24" s="155"/>
      <c r="FQ24" s="155"/>
      <c r="FR24" s="155"/>
      <c r="FS24" s="155"/>
      <c r="FU24" s="155"/>
      <c r="FV24" s="155"/>
      <c r="FW24" s="155"/>
      <c r="FX24" s="155"/>
      <c r="FY24" s="155"/>
      <c r="FZ24" s="155"/>
      <c r="GB24" s="155"/>
      <c r="GE24" s="155"/>
    </row>
    <row r="25" spans="1:248" s="154" customFormat="1" x14ac:dyDescent="0.2">
      <c r="A25" s="802"/>
      <c r="B25" s="790"/>
      <c r="C25" s="1625" t="s">
        <v>437</v>
      </c>
      <c r="D25" s="1626"/>
      <c r="E25" s="1627"/>
      <c r="F25" s="803"/>
      <c r="G25" s="790"/>
      <c r="H25" s="790"/>
      <c r="I25" s="790"/>
      <c r="J25" s="790"/>
      <c r="K25" s="790"/>
      <c r="L25" s="790"/>
      <c r="M25" s="790"/>
      <c r="N25" s="790"/>
      <c r="O25" s="790"/>
      <c r="P25" s="790"/>
      <c r="Q25" s="790"/>
      <c r="R25" s="790"/>
      <c r="S25" s="790"/>
      <c r="T25" s="790"/>
      <c r="U25" s="790"/>
      <c r="V25" s="790"/>
      <c r="W25" s="790"/>
      <c r="X25" s="790"/>
      <c r="Y25" s="790"/>
      <c r="Z25" s="790"/>
      <c r="AA25" s="790"/>
      <c r="AB25" s="790"/>
      <c r="AC25" s="790"/>
      <c r="AD25" s="790"/>
      <c r="AE25" s="790"/>
      <c r="AF25" s="790"/>
      <c r="AG25" s="790"/>
      <c r="AH25" s="790"/>
      <c r="AI25" s="790"/>
      <c r="AJ25" s="790"/>
      <c r="AK25" s="790"/>
      <c r="AL25" s="790"/>
      <c r="AM25" s="790"/>
      <c r="AN25" s="790"/>
      <c r="AS25" s="157"/>
      <c r="AT25" s="156"/>
      <c r="AU25" s="157"/>
      <c r="AV25" s="157"/>
      <c r="AW25" s="156"/>
      <c r="AX25" s="157"/>
      <c r="AY25" s="157"/>
      <c r="AZ25" s="156"/>
      <c r="BA25" s="157"/>
      <c r="BB25" s="157"/>
      <c r="BC25" s="156"/>
      <c r="BD25" s="157"/>
      <c r="BE25" s="157"/>
      <c r="BF25" s="156"/>
      <c r="BG25" s="157"/>
      <c r="BH25" s="157"/>
      <c r="BI25" s="156"/>
      <c r="BJ25" s="157"/>
      <c r="BK25" s="157"/>
      <c r="BL25" s="156"/>
      <c r="BM25" s="157"/>
      <c r="BN25" s="157"/>
      <c r="BO25" s="157"/>
      <c r="BP25" s="157"/>
      <c r="BQ25" s="157"/>
      <c r="BR25" s="157"/>
      <c r="BS25" s="157"/>
      <c r="BT25" s="157"/>
      <c r="BU25" s="157"/>
      <c r="BV25" s="157"/>
      <c r="BW25" s="157"/>
      <c r="BX25" s="156"/>
      <c r="BY25" s="157"/>
      <c r="BZ25" s="157"/>
      <c r="CA25" s="155"/>
      <c r="CB25" s="190"/>
      <c r="CI25" s="191"/>
      <c r="CK25" s="191"/>
      <c r="CL25" s="191"/>
      <c r="CN25" s="191"/>
      <c r="CO25" s="191"/>
      <c r="CP25" s="191"/>
      <c r="CT25" s="191"/>
      <c r="CU25" s="191"/>
      <c r="CV25" s="191"/>
      <c r="CW25" s="191"/>
      <c r="CX25" s="191"/>
      <c r="CY25" s="191"/>
      <c r="CZ25" s="191"/>
      <c r="DA25" s="191"/>
      <c r="DB25" s="191"/>
      <c r="DC25" s="191"/>
      <c r="DD25" s="191"/>
      <c r="DH25" s="191"/>
      <c r="DX25" s="191"/>
      <c r="DY25" s="191"/>
      <c r="DZ25" s="191"/>
      <c r="ED25" s="191"/>
      <c r="EE25" s="191"/>
      <c r="ET25" s="192"/>
      <c r="EU25" s="192"/>
      <c r="EV25" s="192"/>
      <c r="EW25" s="155"/>
      <c r="EX25" s="155"/>
      <c r="EY25" s="155"/>
      <c r="EZ25" s="155"/>
      <c r="FA25" s="155"/>
      <c r="FB25" s="155"/>
      <c r="FC25" s="155"/>
      <c r="FD25" s="155"/>
      <c r="FE25" s="155"/>
      <c r="FF25" s="155"/>
      <c r="FG25" s="155"/>
      <c r="FH25" s="155"/>
      <c r="FI25" s="155"/>
      <c r="FJ25" s="155"/>
      <c r="FK25" s="155"/>
      <c r="FL25" s="155"/>
      <c r="FM25" s="155"/>
      <c r="FO25" s="155"/>
      <c r="FQ25" s="155"/>
      <c r="FR25" s="155"/>
      <c r="FS25" s="155"/>
      <c r="FU25" s="155"/>
      <c r="FV25" s="155"/>
      <c r="FW25" s="155"/>
      <c r="FX25" s="155"/>
      <c r="FY25" s="155"/>
      <c r="FZ25" s="155"/>
      <c r="GB25" s="155"/>
      <c r="GE25" s="155"/>
    </row>
    <row r="26" spans="1:248" s="428" customFormat="1" ht="26.25" thickBot="1" x14ac:dyDescent="0.25">
      <c r="A26" s="804"/>
      <c r="B26" s="805"/>
      <c r="C26" s="806">
        <v>150</v>
      </c>
      <c r="D26" s="807">
        <v>200</v>
      </c>
      <c r="E26" s="808">
        <v>300</v>
      </c>
      <c r="F26" s="809" t="s">
        <v>118</v>
      </c>
      <c r="G26" s="810" t="s">
        <v>116</v>
      </c>
      <c r="H26" s="811" t="s">
        <v>120</v>
      </c>
      <c r="I26" s="812" t="s">
        <v>122</v>
      </c>
      <c r="J26" s="812" t="s">
        <v>124</v>
      </c>
      <c r="K26" s="812" t="s">
        <v>126</v>
      </c>
      <c r="L26" s="812" t="s">
        <v>128</v>
      </c>
      <c r="M26" s="812" t="s">
        <v>130</v>
      </c>
      <c r="N26" s="810" t="s">
        <v>132</v>
      </c>
      <c r="O26" s="813" t="s">
        <v>134</v>
      </c>
      <c r="P26" s="805"/>
      <c r="Q26" s="805"/>
      <c r="R26" s="805"/>
      <c r="S26" s="805"/>
      <c r="T26" s="805"/>
      <c r="U26" s="805"/>
      <c r="V26" s="805"/>
      <c r="W26" s="805"/>
      <c r="X26" s="805"/>
      <c r="Y26" s="805"/>
      <c r="Z26" s="805"/>
      <c r="AA26" s="805"/>
      <c r="AB26" s="805"/>
      <c r="AC26" s="805"/>
      <c r="AD26" s="805"/>
      <c r="AE26" s="805"/>
      <c r="AF26" s="805"/>
      <c r="AG26" s="805"/>
      <c r="AH26" s="805"/>
      <c r="AI26" s="805"/>
      <c r="AJ26" s="805"/>
      <c r="AK26" s="805"/>
      <c r="AL26" s="805"/>
      <c r="AM26" s="805"/>
      <c r="AN26" s="805"/>
      <c r="AS26" s="425"/>
      <c r="AT26" s="423"/>
      <c r="AU26" s="425"/>
      <c r="AV26" s="425"/>
      <c r="AW26" s="423"/>
      <c r="AX26" s="425"/>
      <c r="AY26" s="425"/>
      <c r="AZ26" s="423"/>
      <c r="BA26" s="425"/>
      <c r="BB26" s="425"/>
      <c r="BC26" s="423"/>
      <c r="BD26" s="425"/>
      <c r="BE26" s="425"/>
      <c r="BF26" s="423"/>
      <c r="BG26" s="425"/>
      <c r="BH26" s="425"/>
      <c r="BI26" s="423"/>
      <c r="BJ26" s="425"/>
      <c r="BK26" s="425"/>
      <c r="BL26" s="423"/>
      <c r="BM26" s="425"/>
      <c r="BN26" s="425"/>
      <c r="BO26" s="425"/>
      <c r="BP26" s="425"/>
      <c r="BQ26" s="425"/>
      <c r="BR26" s="425"/>
      <c r="BS26" s="425"/>
      <c r="BT26" s="425"/>
      <c r="BU26" s="425"/>
      <c r="BV26" s="425"/>
      <c r="BW26" s="425"/>
      <c r="BX26" s="423"/>
      <c r="BY26" s="425"/>
      <c r="BZ26" s="425"/>
      <c r="CA26" s="426"/>
      <c r="CB26" s="427"/>
      <c r="CI26" s="429"/>
      <c r="CK26" s="429"/>
      <c r="CL26" s="429"/>
      <c r="CN26" s="429"/>
      <c r="CO26" s="429"/>
      <c r="CP26" s="429"/>
      <c r="CT26" s="429"/>
      <c r="CU26" s="429"/>
      <c r="CV26" s="429"/>
      <c r="CW26" s="429"/>
      <c r="CX26" s="429"/>
      <c r="CY26" s="429"/>
      <c r="CZ26" s="429"/>
      <c r="DA26" s="429"/>
      <c r="DB26" s="429"/>
      <c r="DC26" s="429"/>
      <c r="DD26" s="429"/>
      <c r="DH26" s="429"/>
      <c r="DX26" s="429"/>
      <c r="DY26" s="429"/>
      <c r="DZ26" s="429"/>
      <c r="ED26" s="429"/>
      <c r="EE26" s="429"/>
      <c r="ET26" s="430"/>
      <c r="EU26" s="430"/>
      <c r="EV26" s="430"/>
      <c r="EW26" s="426"/>
      <c r="EX26" s="426"/>
      <c r="EY26" s="426"/>
      <c r="EZ26" s="426"/>
      <c r="FA26" s="426"/>
      <c r="FB26" s="426"/>
      <c r="FC26" s="426"/>
      <c r="FD26" s="426"/>
      <c r="FE26" s="426"/>
      <c r="FF26" s="426"/>
      <c r="FG26" s="426"/>
      <c r="FH26" s="426"/>
      <c r="FI26" s="426"/>
      <c r="FJ26" s="426"/>
      <c r="FK26" s="426"/>
      <c r="FL26" s="426"/>
      <c r="FM26" s="426"/>
      <c r="FO26" s="426"/>
      <c r="FQ26" s="426"/>
      <c r="FR26" s="426"/>
      <c r="FS26" s="426"/>
      <c r="FU26" s="426"/>
      <c r="FV26" s="426"/>
      <c r="FW26" s="426"/>
      <c r="FX26" s="426"/>
      <c r="FY26" s="426"/>
      <c r="FZ26" s="426"/>
      <c r="GB26" s="426"/>
      <c r="GE26" s="426"/>
    </row>
    <row r="27" spans="1:248" s="468" customFormat="1" ht="15.75" x14ac:dyDescent="0.25">
      <c r="A27" s="814" t="s">
        <v>92</v>
      </c>
      <c r="B27" s="815" t="s">
        <v>89</v>
      </c>
      <c r="C27" s="816">
        <f>(150/2)*(150/2)</f>
        <v>5625</v>
      </c>
      <c r="D27" s="817">
        <f>(200/2)*(200/2)</f>
        <v>10000</v>
      </c>
      <c r="E27" s="818">
        <f>(300/2)*(300/2)</f>
        <v>22500</v>
      </c>
      <c r="F27" s="1008" t="str">
        <f>IF((E18=""),"",(E18/2)*(E18/2))</f>
        <v/>
      </c>
      <c r="G27" s="1009" t="str">
        <f>IF((G18=""),"",(G18/2)*(G18/2))</f>
        <v/>
      </c>
      <c r="H27" s="1010" t="str">
        <f>IF((I18=""),"",(I18/2)*(I18/2))</f>
        <v/>
      </c>
      <c r="I27" s="1009" t="str">
        <f>IF((K18=""),"",(K18/2)*(K18/2))</f>
        <v/>
      </c>
      <c r="J27" s="819" t="str">
        <f>IF((M18=""),"",(M18/2)*(M18/2))</f>
        <v/>
      </c>
      <c r="K27" s="819" t="str">
        <f>IF((O18=""),"",(O18/2)*(O18/2))</f>
        <v/>
      </c>
      <c r="L27" s="819" t="str">
        <f>IF((Q18=""),"",(Q18/2)*(Q18/2))</f>
        <v/>
      </c>
      <c r="M27" s="819" t="str">
        <f>IF((S18=""),"",(S18/2)*(S18/2))</f>
        <v/>
      </c>
      <c r="N27" s="820" t="str">
        <f>IF((U18=""),"",(U18/2)*(U18/2))</f>
        <v/>
      </c>
      <c r="O27" s="821" t="str">
        <f>IF((W18=""),"",(W18/2)*(W18/2))</f>
        <v/>
      </c>
      <c r="P27" s="822"/>
      <c r="Q27" s="822"/>
      <c r="R27" s="822"/>
      <c r="S27" s="822"/>
      <c r="T27" s="822"/>
      <c r="U27" s="822"/>
      <c r="V27" s="822"/>
      <c r="W27" s="822"/>
      <c r="X27" s="822"/>
      <c r="Y27" s="822"/>
      <c r="Z27" s="822"/>
      <c r="AA27" s="822"/>
      <c r="AB27" s="822"/>
      <c r="AC27" s="822"/>
      <c r="AD27" s="822"/>
      <c r="AE27" s="822"/>
      <c r="AF27" s="822"/>
      <c r="AG27" s="822"/>
      <c r="AH27" s="822"/>
      <c r="AI27" s="822"/>
      <c r="AJ27" s="822"/>
      <c r="AK27" s="822"/>
      <c r="AL27" s="822"/>
      <c r="AM27" s="822"/>
      <c r="AN27" s="822"/>
      <c r="AS27" s="469"/>
      <c r="AT27" s="470"/>
      <c r="AU27" s="469"/>
      <c r="AV27" s="469"/>
      <c r="AW27" s="470"/>
      <c r="AX27" s="469"/>
      <c r="AY27" s="469"/>
      <c r="AZ27" s="470"/>
      <c r="BA27" s="469"/>
      <c r="BB27" s="469"/>
      <c r="BC27" s="470"/>
      <c r="BD27" s="469"/>
      <c r="BE27" s="469"/>
      <c r="BF27" s="470"/>
      <c r="BG27" s="469"/>
      <c r="BH27" s="469"/>
      <c r="BI27" s="470"/>
      <c r="BJ27" s="469"/>
      <c r="BK27" s="469"/>
      <c r="BL27" s="470"/>
      <c r="BM27" s="469"/>
      <c r="BN27" s="469"/>
      <c r="BO27" s="469"/>
      <c r="BP27" s="469"/>
      <c r="BQ27" s="469"/>
      <c r="BR27" s="469"/>
      <c r="BS27" s="469"/>
      <c r="BT27" s="469"/>
      <c r="BU27" s="469"/>
      <c r="BV27" s="469"/>
      <c r="BW27" s="469"/>
      <c r="BX27" s="470"/>
      <c r="BY27" s="469"/>
      <c r="BZ27" s="469"/>
      <c r="CA27" s="471"/>
      <c r="CB27" s="472"/>
      <c r="CI27" s="473"/>
      <c r="CK27" s="473"/>
      <c r="CL27" s="473"/>
      <c r="CN27" s="473"/>
      <c r="CO27" s="473"/>
      <c r="CP27" s="473"/>
      <c r="CT27" s="473"/>
      <c r="CU27" s="473"/>
      <c r="CV27" s="473"/>
      <c r="CW27" s="473"/>
      <c r="CX27" s="473"/>
      <c r="CY27" s="473"/>
      <c r="CZ27" s="473"/>
      <c r="DA27" s="473"/>
      <c r="DB27" s="473"/>
      <c r="DC27" s="473"/>
      <c r="DD27" s="473"/>
      <c r="DH27" s="473"/>
      <c r="DX27" s="473"/>
      <c r="DY27" s="473"/>
      <c r="DZ27" s="473"/>
      <c r="ED27" s="473"/>
      <c r="EE27" s="473"/>
      <c r="ET27" s="474"/>
      <c r="EU27" s="474"/>
      <c r="EV27" s="474"/>
      <c r="EW27" s="471"/>
      <c r="EX27" s="471"/>
      <c r="EY27" s="471"/>
      <c r="EZ27" s="471"/>
      <c r="FA27" s="471"/>
      <c r="FB27" s="471"/>
      <c r="FC27" s="471"/>
      <c r="FD27" s="471"/>
      <c r="FE27" s="471"/>
      <c r="FF27" s="471"/>
      <c r="FG27" s="471"/>
      <c r="FH27" s="471"/>
      <c r="FI27" s="471"/>
      <c r="FJ27" s="471"/>
      <c r="FK27" s="471"/>
      <c r="FL27" s="471"/>
      <c r="FM27" s="471"/>
      <c r="FO27" s="471"/>
      <c r="FQ27" s="471"/>
      <c r="FR27" s="471"/>
      <c r="FS27" s="471"/>
      <c r="FU27" s="471"/>
      <c r="FV27" s="471"/>
      <c r="FW27" s="471"/>
      <c r="FX27" s="471"/>
      <c r="FY27" s="471"/>
      <c r="FZ27" s="471"/>
      <c r="GB27" s="471"/>
      <c r="GE27" s="471"/>
    </row>
    <row r="28" spans="1:248" s="468" customFormat="1" ht="15.75" x14ac:dyDescent="0.25">
      <c r="A28" s="814" t="s">
        <v>93</v>
      </c>
      <c r="B28" s="823" t="s">
        <v>90</v>
      </c>
      <c r="C28" s="824">
        <f>(C27*3.14159)/100</f>
        <v>176.71443749999997</v>
      </c>
      <c r="D28" s="825">
        <f>(D27*3.14159)/100</f>
        <v>314.15899999999999</v>
      </c>
      <c r="E28" s="826">
        <f>(E27*3.14159)/100</f>
        <v>706.8577499999999</v>
      </c>
      <c r="F28" s="1011" t="str">
        <f t="shared" ref="F28:O28" si="1">IF((F27=""),"",(F27*3.14159)/100)</f>
        <v/>
      </c>
      <c r="G28" s="1012" t="str">
        <f t="shared" si="1"/>
        <v/>
      </c>
      <c r="H28" s="1013" t="str">
        <f t="shared" si="1"/>
        <v/>
      </c>
      <c r="I28" s="1014" t="str">
        <f t="shared" si="1"/>
        <v/>
      </c>
      <c r="J28" s="828" t="str">
        <f t="shared" si="1"/>
        <v/>
      </c>
      <c r="K28" s="828" t="str">
        <f t="shared" si="1"/>
        <v/>
      </c>
      <c r="L28" s="828" t="str">
        <f t="shared" si="1"/>
        <v/>
      </c>
      <c r="M28" s="828" t="str">
        <f t="shared" si="1"/>
        <v/>
      </c>
      <c r="N28" s="828" t="str">
        <f t="shared" si="1"/>
        <v/>
      </c>
      <c r="O28" s="829" t="str">
        <f t="shared" si="1"/>
        <v/>
      </c>
      <c r="P28" s="822"/>
      <c r="Q28" s="830"/>
      <c r="R28" s="830"/>
      <c r="S28" s="830"/>
      <c r="T28" s="830"/>
      <c r="U28" s="822"/>
      <c r="V28" s="830"/>
      <c r="W28" s="830"/>
      <c r="X28" s="830"/>
      <c r="Y28" s="830"/>
      <c r="Z28" s="830"/>
      <c r="AA28" s="830"/>
      <c r="AB28" s="830"/>
      <c r="AC28" s="830"/>
      <c r="AD28" s="830"/>
      <c r="AE28" s="822"/>
      <c r="AF28" s="822"/>
      <c r="AG28" s="822"/>
      <c r="AH28" s="822"/>
      <c r="AI28" s="822"/>
      <c r="AJ28" s="822"/>
      <c r="AK28" s="822"/>
      <c r="AL28" s="822"/>
      <c r="AM28" s="822"/>
      <c r="AN28" s="822"/>
      <c r="AO28" s="470"/>
      <c r="AP28" s="470"/>
      <c r="AQ28" s="470"/>
      <c r="AR28" s="470"/>
      <c r="AS28" s="469"/>
      <c r="AT28" s="470"/>
      <c r="AU28" s="469"/>
      <c r="AV28" s="469"/>
      <c r="AW28" s="470"/>
      <c r="AX28" s="469"/>
      <c r="AY28" s="469"/>
      <c r="AZ28" s="470"/>
      <c r="BA28" s="469"/>
      <c r="BB28" s="469"/>
      <c r="BC28" s="470"/>
      <c r="BD28" s="469"/>
      <c r="BE28" s="469"/>
      <c r="BF28" s="470"/>
      <c r="BG28" s="469"/>
      <c r="BH28" s="469"/>
      <c r="BI28" s="470"/>
      <c r="BJ28" s="469"/>
      <c r="BK28" s="469"/>
      <c r="BL28" s="470"/>
      <c r="BM28" s="469"/>
      <c r="BN28" s="469"/>
      <c r="BO28" s="469"/>
      <c r="BP28" s="469"/>
      <c r="BQ28" s="469"/>
      <c r="BR28" s="469"/>
      <c r="BS28" s="469"/>
      <c r="BT28" s="469"/>
      <c r="BU28" s="469"/>
      <c r="BV28" s="469"/>
      <c r="BW28" s="469"/>
      <c r="BX28" s="470"/>
      <c r="BY28" s="469"/>
      <c r="BZ28" s="469"/>
      <c r="CA28" s="471"/>
      <c r="CB28" s="472"/>
      <c r="CI28" s="473"/>
      <c r="CK28" s="473"/>
      <c r="CL28" s="473"/>
      <c r="CN28" s="473"/>
      <c r="CO28" s="473"/>
      <c r="CP28" s="473"/>
      <c r="CT28" s="473"/>
      <c r="CU28" s="473"/>
      <c r="CV28" s="473"/>
      <c r="CW28" s="473"/>
      <c r="CX28" s="473"/>
      <c r="CY28" s="473"/>
      <c r="CZ28" s="473"/>
      <c r="DA28" s="473"/>
      <c r="DB28" s="473"/>
      <c r="DC28" s="473"/>
      <c r="DD28" s="473"/>
      <c r="DH28" s="473"/>
      <c r="DX28" s="473"/>
      <c r="DY28" s="473"/>
      <c r="DZ28" s="473"/>
      <c r="ED28" s="473"/>
      <c r="EE28" s="473"/>
      <c r="ET28" s="474"/>
      <c r="EU28" s="474"/>
      <c r="EV28" s="474"/>
      <c r="EW28" s="471"/>
      <c r="EX28" s="471"/>
      <c r="EY28" s="471"/>
      <c r="EZ28" s="471"/>
      <c r="FA28" s="471"/>
      <c r="FB28" s="471"/>
      <c r="FC28" s="471"/>
      <c r="FD28" s="471"/>
      <c r="FE28" s="471"/>
      <c r="FF28" s="471"/>
      <c r="FG28" s="471"/>
      <c r="FH28" s="471"/>
      <c r="FI28" s="471"/>
      <c r="FJ28" s="471"/>
      <c r="FK28" s="471"/>
      <c r="FL28" s="471"/>
      <c r="FM28" s="471"/>
      <c r="FO28" s="471"/>
      <c r="FQ28" s="471"/>
      <c r="FR28" s="471"/>
      <c r="FS28" s="471"/>
      <c r="FU28" s="471"/>
      <c r="FV28" s="471"/>
      <c r="FW28" s="471"/>
      <c r="FX28" s="471"/>
      <c r="FY28" s="471"/>
      <c r="FZ28" s="471"/>
      <c r="GB28" s="471"/>
      <c r="GE28" s="471"/>
    </row>
    <row r="29" spans="1:248" s="468" customFormat="1" ht="16.5" thickBot="1" x14ac:dyDescent="0.3">
      <c r="A29" s="831" t="s">
        <v>94</v>
      </c>
      <c r="B29" s="832" t="s">
        <v>526</v>
      </c>
      <c r="C29" s="1019" t="str">
        <f>IF((B18=""),"",C28*B18)</f>
        <v/>
      </c>
      <c r="D29" s="1020" t="str">
        <f>IF((C18=""),"",D28*C18)</f>
        <v/>
      </c>
      <c r="E29" s="1021" t="str">
        <f>IF((D18=""),"",E28*D18)</f>
        <v/>
      </c>
      <c r="F29" s="1015" t="str">
        <f>IF(OR(F28="",F18=""),"",F28*F18)</f>
        <v/>
      </c>
      <c r="G29" s="1016" t="str">
        <f>IF(OR(G28="",H18=""),"",G28*H18)</f>
        <v/>
      </c>
      <c r="H29" s="1017" t="str">
        <f>IF(OR(H28="",J18=""),"",H28*J18)</f>
        <v/>
      </c>
      <c r="I29" s="1018" t="str">
        <f>IF(OR(I28="",L18=""),"",I28*L18)</f>
        <v/>
      </c>
      <c r="J29" s="834" t="str">
        <f>IF(OR(J28="",N18=""),"",J28*N18)</f>
        <v/>
      </c>
      <c r="K29" s="834" t="str">
        <f>IF(OR(K28="",P18=""),"",K28*P18)</f>
        <v/>
      </c>
      <c r="L29" s="834" t="str">
        <f>IF(OR(L28="",R18=""),"",L28*R18)</f>
        <v/>
      </c>
      <c r="M29" s="834" t="str">
        <f>IF(OR(M28="",T18=""),"",M28*T18)</f>
        <v/>
      </c>
      <c r="N29" s="834" t="str">
        <f>IF(OR(N28="",V18=""),"",N28*V18)</f>
        <v/>
      </c>
      <c r="O29" s="835" t="str">
        <f>IF(OR(O28="",X18=""),"",O28*X18)</f>
        <v/>
      </c>
      <c r="P29" s="822"/>
      <c r="Q29" s="830"/>
      <c r="R29" s="830"/>
      <c r="S29" s="830"/>
      <c r="T29" s="830"/>
      <c r="U29" s="830"/>
      <c r="V29" s="830"/>
      <c r="W29" s="830"/>
      <c r="X29" s="830"/>
      <c r="Y29" s="830"/>
      <c r="Z29" s="830"/>
      <c r="AA29" s="830"/>
      <c r="AB29" s="830"/>
      <c r="AC29" s="830"/>
      <c r="AD29" s="830"/>
      <c r="AE29" s="836"/>
      <c r="AF29" s="836"/>
      <c r="AG29" s="836"/>
      <c r="AH29" s="836"/>
      <c r="AI29" s="836"/>
      <c r="AJ29" s="836"/>
      <c r="AK29" s="836"/>
      <c r="AL29" s="836"/>
      <c r="AM29" s="836"/>
      <c r="AN29" s="836"/>
      <c r="AO29" s="475"/>
      <c r="AP29" s="475"/>
      <c r="AQ29" s="470"/>
      <c r="AR29" s="469"/>
      <c r="AS29" s="469"/>
      <c r="AT29" s="470"/>
      <c r="AU29" s="469"/>
      <c r="AV29" s="469"/>
      <c r="AW29" s="470"/>
      <c r="AX29" s="469"/>
      <c r="AY29" s="469"/>
      <c r="AZ29" s="470"/>
      <c r="BA29" s="469"/>
      <c r="BB29" s="469"/>
      <c r="BC29" s="470"/>
      <c r="BD29" s="469"/>
      <c r="BE29" s="469"/>
      <c r="BF29" s="470"/>
      <c r="BG29" s="469"/>
      <c r="BH29" s="469"/>
      <c r="BI29" s="470"/>
      <c r="BJ29" s="469"/>
      <c r="BK29" s="469"/>
      <c r="BL29" s="470"/>
      <c r="BM29" s="469"/>
      <c r="BN29" s="469"/>
      <c r="BO29" s="469"/>
      <c r="BP29" s="469"/>
      <c r="BQ29" s="469"/>
      <c r="BR29" s="469"/>
      <c r="BS29" s="469"/>
      <c r="BT29" s="469"/>
      <c r="BU29" s="469"/>
      <c r="BV29" s="469"/>
      <c r="BW29" s="469"/>
      <c r="BX29" s="470"/>
      <c r="BY29" s="469"/>
      <c r="BZ29" s="469"/>
      <c r="CA29" s="471"/>
      <c r="CB29" s="472"/>
      <c r="CI29" s="473"/>
      <c r="CK29" s="473"/>
      <c r="CL29" s="473"/>
      <c r="CN29" s="473"/>
      <c r="CO29" s="473"/>
      <c r="CP29" s="473"/>
      <c r="CT29" s="473"/>
      <c r="CU29" s="473"/>
      <c r="CV29" s="473"/>
      <c r="CW29" s="473"/>
      <c r="CX29" s="473"/>
      <c r="CY29" s="473"/>
      <c r="CZ29" s="473"/>
      <c r="DA29" s="473"/>
      <c r="DB29" s="473"/>
      <c r="DC29" s="473"/>
      <c r="DD29" s="473"/>
      <c r="DH29" s="473"/>
      <c r="DX29" s="473"/>
      <c r="DY29" s="473"/>
      <c r="DZ29" s="473"/>
      <c r="ED29" s="473"/>
      <c r="EE29" s="473"/>
      <c r="ET29" s="474"/>
      <c r="EU29" s="474"/>
      <c r="EV29" s="474"/>
      <c r="EW29" s="471"/>
      <c r="EX29" s="471"/>
      <c r="EY29" s="471"/>
      <c r="EZ29" s="471"/>
      <c r="FA29" s="471"/>
      <c r="FB29" s="471"/>
      <c r="FC29" s="471"/>
      <c r="FD29" s="471"/>
      <c r="FE29" s="471"/>
      <c r="FF29" s="471"/>
      <c r="FG29" s="471"/>
      <c r="FH29" s="471"/>
      <c r="FI29" s="471"/>
      <c r="FJ29" s="471"/>
      <c r="FK29" s="471"/>
      <c r="FL29" s="471"/>
      <c r="FM29" s="471"/>
      <c r="FO29" s="471"/>
      <c r="FQ29" s="471"/>
      <c r="FR29" s="471"/>
      <c r="FS29" s="471"/>
      <c r="FU29" s="471"/>
      <c r="FV29" s="471"/>
      <c r="FW29" s="471"/>
      <c r="FX29" s="471"/>
      <c r="FY29" s="471"/>
      <c r="FZ29" s="471"/>
      <c r="GB29" s="471"/>
      <c r="GE29" s="471"/>
    </row>
    <row r="30" spans="1:248" s="154" customFormat="1" ht="16.5" thickBot="1" x14ac:dyDescent="0.3">
      <c r="A30" s="837" t="s">
        <v>95</v>
      </c>
      <c r="B30" s="832" t="s">
        <v>527</v>
      </c>
      <c r="C30" s="1022" t="str">
        <f>IF(AND($C29="",$D29="",$E29="",$F29="",$G29="",$H29="",$I29="",$J29="",$K29="",$L29="",$M29="",$N29="",$O29=""),"",IF($C29="",0,$C29)+IF($D29="",0,$D29)+IF($E29="",0,$E29)+IF($F29="",0,$F29)+IF($G29="",0,$G29)+IF($H29="",0,$H29)+IF($I29="",0,$I29)+IF($J29="",0,$J29)+IF($K29="",0,$K29)+IF($L29="",0,$L29)+IF($M29="",0,$M29)+IF($N29="",0,$N29)+IF($O29="",0,$O29))</f>
        <v/>
      </c>
      <c r="D30" s="1059"/>
      <c r="E30" s="1060"/>
      <c r="F30" s="789"/>
      <c r="G30" s="790"/>
      <c r="H30" s="790"/>
      <c r="I30" s="790"/>
      <c r="J30" s="790"/>
      <c r="K30" s="796"/>
      <c r="L30" s="796"/>
      <c r="M30" s="796"/>
      <c r="N30" s="796"/>
      <c r="O30" s="796"/>
      <c r="P30" s="796"/>
      <c r="Q30" s="796"/>
      <c r="R30" s="796"/>
      <c r="S30" s="796"/>
      <c r="T30" s="796"/>
      <c r="U30" s="796"/>
      <c r="V30" s="796"/>
      <c r="W30" s="796"/>
      <c r="X30" s="796"/>
      <c r="Y30" s="796"/>
      <c r="Z30" s="796"/>
      <c r="AA30" s="796"/>
      <c r="AB30" s="796"/>
      <c r="AC30" s="796"/>
      <c r="AD30" s="796"/>
      <c r="AE30" s="792"/>
      <c r="AF30" s="792"/>
      <c r="AG30" s="792"/>
      <c r="AH30" s="792"/>
      <c r="AI30" s="792"/>
      <c r="AJ30" s="792"/>
      <c r="AK30" s="792"/>
      <c r="AL30" s="792"/>
      <c r="AM30" s="792"/>
      <c r="AN30" s="792"/>
      <c r="AO30" s="193"/>
      <c r="AP30" s="193"/>
      <c r="AQ30" s="156"/>
      <c r="AR30" s="157"/>
      <c r="AS30" s="157"/>
      <c r="AT30" s="156"/>
      <c r="AU30" s="157"/>
      <c r="AV30" s="157"/>
      <c r="AW30" s="156"/>
      <c r="AX30" s="157"/>
      <c r="AY30" s="157"/>
      <c r="AZ30" s="156"/>
      <c r="BA30" s="157"/>
      <c r="BB30" s="157"/>
      <c r="BC30" s="156"/>
      <c r="BD30" s="157"/>
      <c r="BE30" s="157"/>
      <c r="BF30" s="156"/>
      <c r="BG30" s="157"/>
      <c r="BH30" s="157"/>
      <c r="BI30" s="156"/>
      <c r="BJ30" s="157"/>
      <c r="BK30" s="157"/>
      <c r="BL30" s="156"/>
      <c r="BM30" s="157"/>
      <c r="BN30" s="157"/>
      <c r="BO30" s="157"/>
      <c r="BP30" s="157"/>
      <c r="BQ30" s="157"/>
      <c r="BR30" s="157"/>
      <c r="BS30" s="157"/>
      <c r="BT30" s="157"/>
      <c r="BU30" s="157"/>
      <c r="BV30" s="157"/>
      <c r="BW30" s="157"/>
      <c r="BX30" s="156"/>
      <c r="BY30" s="157"/>
      <c r="BZ30" s="157"/>
      <c r="CA30" s="155"/>
      <c r="CB30" s="190"/>
      <c r="CI30" s="191"/>
      <c r="CK30" s="191"/>
      <c r="CL30" s="191"/>
      <c r="CN30" s="191"/>
      <c r="CO30" s="191"/>
      <c r="CP30" s="191"/>
      <c r="CT30" s="191"/>
      <c r="CU30" s="191"/>
      <c r="CV30" s="191"/>
      <c r="CW30" s="191"/>
      <c r="CX30" s="191"/>
      <c r="CY30" s="191"/>
      <c r="CZ30" s="191"/>
      <c r="DA30" s="191"/>
      <c r="DB30" s="191"/>
      <c r="DC30" s="191"/>
      <c r="DD30" s="191"/>
      <c r="DH30" s="191"/>
      <c r="DX30" s="191"/>
      <c r="DY30" s="191"/>
      <c r="DZ30" s="191"/>
      <c r="ED30" s="191"/>
      <c r="EE30" s="191"/>
      <c r="ET30" s="192"/>
      <c r="EU30" s="192"/>
      <c r="EV30" s="192"/>
      <c r="EW30" s="155"/>
      <c r="EX30" s="155"/>
      <c r="EY30" s="155"/>
      <c r="EZ30" s="155"/>
      <c r="FA30" s="155"/>
      <c r="FB30" s="155"/>
      <c r="FC30" s="155"/>
      <c r="FD30" s="155"/>
      <c r="FE30" s="155"/>
      <c r="FF30" s="155"/>
      <c r="FG30" s="155"/>
      <c r="FH30" s="155"/>
      <c r="FI30" s="155"/>
      <c r="FJ30" s="155"/>
      <c r="FK30" s="155"/>
      <c r="FL30" s="155"/>
      <c r="FM30" s="155"/>
      <c r="FO30" s="155"/>
      <c r="FQ30" s="155"/>
      <c r="FR30" s="155"/>
      <c r="FS30" s="155"/>
      <c r="FU30" s="155"/>
      <c r="FV30" s="155"/>
      <c r="FW30" s="155"/>
      <c r="FX30" s="155"/>
      <c r="FY30" s="155"/>
      <c r="FZ30" s="155"/>
      <c r="GB30" s="155"/>
      <c r="GE30" s="155"/>
    </row>
    <row r="31" spans="1:248" s="154" customFormat="1" x14ac:dyDescent="0.2">
      <c r="A31" s="840"/>
      <c r="B31" s="841"/>
      <c r="C31" s="842"/>
      <c r="D31" s="842"/>
      <c r="E31" s="843"/>
      <c r="F31" s="795"/>
      <c r="G31" s="796"/>
      <c r="H31" s="796"/>
      <c r="I31" s="796"/>
      <c r="J31" s="796"/>
      <c r="K31" s="796"/>
      <c r="L31" s="796"/>
      <c r="M31" s="796"/>
      <c r="N31" s="796"/>
      <c r="O31" s="796"/>
      <c r="P31" s="796"/>
      <c r="Q31" s="796"/>
      <c r="R31" s="796"/>
      <c r="S31" s="796"/>
      <c r="T31" s="796"/>
      <c r="U31" s="796"/>
      <c r="V31" s="796"/>
      <c r="W31" s="796"/>
      <c r="X31" s="796"/>
      <c r="Y31" s="796"/>
      <c r="Z31" s="796"/>
      <c r="AA31" s="796"/>
      <c r="AB31" s="796"/>
      <c r="AC31" s="796"/>
      <c r="AD31" s="796"/>
      <c r="AE31" s="792"/>
      <c r="AF31" s="792"/>
      <c r="AG31" s="792"/>
      <c r="AH31" s="792"/>
      <c r="AI31" s="792"/>
      <c r="AJ31" s="792"/>
      <c r="AK31" s="792"/>
      <c r="AL31" s="792"/>
      <c r="AM31" s="792"/>
      <c r="AN31" s="792"/>
      <c r="AO31" s="193"/>
      <c r="AP31" s="193"/>
      <c r="AQ31" s="156"/>
      <c r="AR31" s="157"/>
      <c r="AS31" s="157"/>
      <c r="AT31" s="156"/>
      <c r="AU31" s="157"/>
      <c r="AV31" s="157"/>
      <c r="AW31" s="156"/>
      <c r="AX31" s="157"/>
      <c r="AY31" s="157"/>
      <c r="AZ31" s="156"/>
      <c r="BA31" s="157"/>
      <c r="BB31" s="157"/>
      <c r="BC31" s="156"/>
      <c r="BD31" s="157"/>
      <c r="BE31" s="157"/>
      <c r="BF31" s="156"/>
      <c r="BG31" s="157"/>
      <c r="BH31" s="157"/>
      <c r="BI31" s="156"/>
      <c r="BJ31" s="157"/>
      <c r="BK31" s="157"/>
      <c r="BL31" s="156"/>
      <c r="BM31" s="157"/>
      <c r="BN31" s="157"/>
      <c r="BO31" s="157"/>
      <c r="BP31" s="157"/>
      <c r="BQ31" s="157"/>
      <c r="BR31" s="157"/>
      <c r="BS31" s="157"/>
      <c r="BT31" s="157"/>
      <c r="BU31" s="157"/>
      <c r="BV31" s="157"/>
      <c r="BW31" s="157"/>
      <c r="BX31" s="156"/>
      <c r="BY31" s="157"/>
      <c r="BZ31" s="157"/>
      <c r="CA31" s="155"/>
      <c r="CB31" s="190"/>
      <c r="CI31" s="191"/>
      <c r="CK31" s="191"/>
      <c r="CL31" s="191"/>
      <c r="CN31" s="191"/>
      <c r="CO31" s="191"/>
      <c r="CP31" s="191"/>
      <c r="CT31" s="191"/>
      <c r="CU31" s="191"/>
      <c r="CV31" s="191"/>
      <c r="CW31" s="191"/>
      <c r="CX31" s="191"/>
      <c r="CY31" s="191"/>
      <c r="CZ31" s="191"/>
      <c r="DA31" s="191"/>
      <c r="DB31" s="191"/>
      <c r="DC31" s="191"/>
      <c r="DD31" s="191"/>
      <c r="DH31" s="191"/>
      <c r="DX31" s="191"/>
      <c r="DY31" s="191"/>
      <c r="DZ31" s="191"/>
      <c r="ED31" s="191"/>
      <c r="EE31" s="191"/>
      <c r="ET31" s="192"/>
      <c r="EU31" s="192"/>
      <c r="EV31" s="192"/>
      <c r="EW31" s="155"/>
      <c r="EX31" s="155"/>
      <c r="EY31" s="155"/>
      <c r="EZ31" s="155"/>
      <c r="FA31" s="155"/>
      <c r="FB31" s="155"/>
      <c r="FC31" s="155"/>
      <c r="FD31" s="155"/>
      <c r="FE31" s="155"/>
      <c r="FF31" s="155"/>
      <c r="FG31" s="155"/>
      <c r="FH31" s="155"/>
      <c r="FI31" s="155"/>
      <c r="FJ31" s="155"/>
      <c r="FK31" s="155"/>
      <c r="FL31" s="155"/>
      <c r="FM31" s="155"/>
      <c r="FO31" s="155"/>
      <c r="FQ31" s="155"/>
      <c r="FR31" s="155"/>
      <c r="FS31" s="155"/>
      <c r="FU31" s="155"/>
      <c r="FV31" s="155"/>
      <c r="FW31" s="155"/>
      <c r="FX31" s="155"/>
      <c r="FY31" s="155"/>
      <c r="FZ31" s="155"/>
      <c r="GB31" s="155"/>
      <c r="GE31" s="155"/>
    </row>
    <row r="32" spans="1:248" s="154" customFormat="1" ht="13.5" thickBot="1" x14ac:dyDescent="0.25">
      <c r="A32" s="844"/>
      <c r="B32" s="842"/>
      <c r="C32" s="842"/>
      <c r="D32" s="845"/>
      <c r="E32" s="846"/>
      <c r="F32" s="795"/>
      <c r="G32" s="796"/>
      <c r="H32" s="796"/>
      <c r="I32" s="796"/>
      <c r="J32" s="796"/>
      <c r="K32" s="796"/>
      <c r="L32" s="796"/>
      <c r="M32" s="796"/>
      <c r="N32" s="796"/>
      <c r="O32" s="796"/>
      <c r="P32" s="796"/>
      <c r="Q32" s="796"/>
      <c r="R32" s="796"/>
      <c r="S32" s="796"/>
      <c r="T32" s="796"/>
      <c r="U32" s="796"/>
      <c r="V32" s="796"/>
      <c r="W32" s="796"/>
      <c r="X32" s="796"/>
      <c r="Y32" s="796"/>
      <c r="Z32" s="796"/>
      <c r="AA32" s="796"/>
      <c r="AB32" s="796"/>
      <c r="AC32" s="796"/>
      <c r="AD32" s="796"/>
      <c r="AE32" s="792"/>
      <c r="AF32" s="792"/>
      <c r="AG32" s="792"/>
      <c r="AH32" s="792"/>
      <c r="AI32" s="792"/>
      <c r="AJ32" s="792"/>
      <c r="AK32" s="792"/>
      <c r="AL32" s="792"/>
      <c r="AM32" s="792"/>
      <c r="AN32" s="792"/>
      <c r="AO32" s="193"/>
      <c r="AP32" s="193"/>
      <c r="AQ32" s="156"/>
      <c r="AR32" s="157"/>
      <c r="AS32" s="157"/>
      <c r="AT32" s="156"/>
      <c r="AU32" s="157"/>
      <c r="AV32" s="157"/>
      <c r="AW32" s="156"/>
      <c r="AX32" s="157"/>
      <c r="AY32" s="157"/>
      <c r="AZ32" s="156"/>
      <c r="BA32" s="157"/>
      <c r="BB32" s="157"/>
      <c r="BC32" s="156"/>
      <c r="BD32" s="157"/>
      <c r="BE32" s="157"/>
      <c r="BF32" s="156"/>
      <c r="BG32" s="157"/>
      <c r="BH32" s="157"/>
      <c r="BI32" s="156"/>
      <c r="BJ32" s="157"/>
      <c r="BK32" s="157"/>
      <c r="BL32" s="156"/>
      <c r="BM32" s="157"/>
      <c r="BN32" s="157"/>
      <c r="BO32" s="157"/>
      <c r="BP32" s="157"/>
      <c r="BQ32" s="157"/>
      <c r="BR32" s="157"/>
      <c r="BS32" s="157"/>
      <c r="BT32" s="157"/>
      <c r="BU32" s="157"/>
      <c r="BV32" s="157"/>
      <c r="BW32" s="157"/>
      <c r="BX32" s="156"/>
      <c r="BY32" s="157"/>
      <c r="BZ32" s="157"/>
      <c r="CA32" s="155"/>
      <c r="CB32" s="190"/>
      <c r="CI32" s="191"/>
      <c r="CK32" s="191"/>
      <c r="CL32" s="191"/>
      <c r="CN32" s="191"/>
      <c r="CO32" s="191"/>
      <c r="CP32" s="191"/>
      <c r="CT32" s="191"/>
      <c r="CU32" s="191"/>
      <c r="CV32" s="191"/>
      <c r="CW32" s="191"/>
      <c r="CX32" s="191"/>
      <c r="CY32" s="191"/>
      <c r="CZ32" s="191"/>
      <c r="DA32" s="191"/>
      <c r="DB32" s="191"/>
      <c r="DC32" s="191"/>
      <c r="DD32" s="191"/>
      <c r="DH32" s="191"/>
      <c r="DX32" s="191"/>
      <c r="DY32" s="191"/>
      <c r="DZ32" s="191"/>
      <c r="ED32" s="191"/>
      <c r="EE32" s="191"/>
      <c r="ET32" s="192"/>
      <c r="EU32" s="192"/>
      <c r="EV32" s="192"/>
      <c r="EW32" s="155"/>
      <c r="EX32" s="155"/>
      <c r="EY32" s="155"/>
      <c r="EZ32" s="155"/>
      <c r="FA32" s="155"/>
      <c r="FB32" s="155"/>
      <c r="FC32" s="155"/>
      <c r="FD32" s="155"/>
      <c r="FE32" s="155"/>
      <c r="FF32" s="155"/>
      <c r="FG32" s="155"/>
      <c r="FH32" s="155"/>
      <c r="FI32" s="155"/>
      <c r="FJ32" s="155"/>
      <c r="FK32" s="155"/>
      <c r="FL32" s="155"/>
      <c r="FM32" s="155"/>
      <c r="FO32" s="155"/>
      <c r="FQ32" s="155"/>
      <c r="FR32" s="155"/>
      <c r="FS32" s="155"/>
      <c r="FU32" s="155"/>
      <c r="FV32" s="155"/>
      <c r="FW32" s="155"/>
      <c r="FX32" s="155"/>
      <c r="FY32" s="155"/>
      <c r="FZ32" s="155"/>
      <c r="GB32" s="155"/>
      <c r="GE32" s="155"/>
    </row>
    <row r="33" spans="1:187" s="154" customFormat="1" ht="18.75" thickBot="1" x14ac:dyDescent="0.3">
      <c r="A33" s="797"/>
      <c r="B33" s="794"/>
      <c r="C33" s="798" t="s">
        <v>514</v>
      </c>
      <c r="D33" s="799"/>
      <c r="E33" s="800"/>
      <c r="F33" s="801"/>
      <c r="G33" s="796"/>
      <c r="H33" s="796"/>
      <c r="I33" s="796"/>
      <c r="J33" s="796"/>
      <c r="K33" s="796"/>
      <c r="L33" s="796"/>
      <c r="M33" s="796"/>
      <c r="N33" s="796"/>
      <c r="O33" s="796"/>
      <c r="P33" s="796"/>
      <c r="Q33" s="796"/>
      <c r="R33" s="796"/>
      <c r="S33" s="796"/>
      <c r="T33" s="796"/>
      <c r="U33" s="796"/>
      <c r="V33" s="796"/>
      <c r="W33" s="796"/>
      <c r="X33" s="796"/>
      <c r="Y33" s="796"/>
      <c r="Z33" s="796"/>
      <c r="AA33" s="796"/>
      <c r="AB33" s="796"/>
      <c r="AC33" s="796"/>
      <c r="AD33" s="796"/>
      <c r="AE33" s="792"/>
      <c r="AF33" s="792"/>
      <c r="AG33" s="792"/>
      <c r="AH33" s="792"/>
      <c r="AI33" s="792"/>
      <c r="AJ33" s="792"/>
      <c r="AK33" s="792"/>
      <c r="AL33" s="792"/>
      <c r="AM33" s="792"/>
      <c r="AN33" s="792"/>
      <c r="AO33" s="193"/>
      <c r="AP33" s="193"/>
      <c r="AQ33" s="156"/>
      <c r="AR33" s="157"/>
      <c r="AS33" s="157"/>
      <c r="AT33" s="156"/>
      <c r="AU33" s="157"/>
      <c r="AV33" s="157"/>
      <c r="AW33" s="156"/>
      <c r="AX33" s="157"/>
      <c r="AY33" s="157"/>
      <c r="AZ33" s="156"/>
      <c r="BA33" s="157"/>
      <c r="BB33" s="157"/>
      <c r="BC33" s="156"/>
      <c r="BD33" s="157"/>
      <c r="BE33" s="157"/>
      <c r="BF33" s="156"/>
      <c r="BG33" s="157"/>
      <c r="BH33" s="157"/>
      <c r="BI33" s="156"/>
      <c r="BJ33" s="157"/>
      <c r="BK33" s="157"/>
      <c r="BL33" s="156"/>
      <c r="BM33" s="157"/>
      <c r="BN33" s="157"/>
      <c r="BO33" s="157"/>
      <c r="BP33" s="157"/>
      <c r="BQ33" s="157"/>
      <c r="BR33" s="157"/>
      <c r="BS33" s="157"/>
      <c r="BT33" s="157"/>
      <c r="BU33" s="157"/>
      <c r="BV33" s="157"/>
      <c r="BW33" s="157"/>
      <c r="BX33" s="156"/>
      <c r="BY33" s="157"/>
      <c r="BZ33" s="157"/>
      <c r="CA33" s="155"/>
      <c r="CB33" s="190"/>
      <c r="CI33" s="191"/>
      <c r="CK33" s="191"/>
      <c r="CL33" s="191"/>
      <c r="CN33" s="191"/>
      <c r="CO33" s="191"/>
      <c r="CP33" s="191"/>
      <c r="CT33" s="191"/>
      <c r="CU33" s="191"/>
      <c r="CV33" s="191"/>
      <c r="CW33" s="191"/>
      <c r="CX33" s="191"/>
      <c r="CY33" s="191"/>
      <c r="CZ33" s="191"/>
      <c r="DA33" s="191"/>
      <c r="DB33" s="191"/>
      <c r="DC33" s="191"/>
      <c r="DD33" s="191"/>
      <c r="DH33" s="191"/>
      <c r="DX33" s="191"/>
      <c r="DY33" s="191"/>
      <c r="DZ33" s="191"/>
      <c r="ED33" s="191"/>
      <c r="EE33" s="191"/>
      <c r="ET33" s="192"/>
      <c r="EU33" s="192"/>
      <c r="EV33" s="192"/>
      <c r="EW33" s="155"/>
      <c r="EX33" s="155"/>
      <c r="EY33" s="155"/>
      <c r="EZ33" s="155"/>
      <c r="FA33" s="155"/>
      <c r="FB33" s="155"/>
      <c r="FC33" s="155"/>
      <c r="FD33" s="155"/>
      <c r="FE33" s="155"/>
      <c r="FF33" s="155"/>
      <c r="FG33" s="155"/>
      <c r="FH33" s="155"/>
      <c r="FI33" s="155"/>
      <c r="FJ33" s="155"/>
      <c r="FK33" s="155"/>
      <c r="FL33" s="155"/>
      <c r="FM33" s="155"/>
      <c r="FO33" s="155"/>
      <c r="FQ33" s="155"/>
      <c r="FR33" s="155"/>
      <c r="FS33" s="155"/>
      <c r="FU33" s="155"/>
      <c r="FV33" s="155"/>
      <c r="FW33" s="155"/>
      <c r="FX33" s="155"/>
      <c r="FY33" s="155"/>
      <c r="FZ33" s="155"/>
      <c r="GB33" s="155"/>
      <c r="GE33" s="155"/>
    </row>
    <row r="34" spans="1:187" s="154" customFormat="1" x14ac:dyDescent="0.2">
      <c r="A34" s="802"/>
      <c r="B34" s="790"/>
      <c r="C34" s="1625" t="s">
        <v>437</v>
      </c>
      <c r="D34" s="1626"/>
      <c r="E34" s="1627"/>
      <c r="F34" s="803"/>
      <c r="G34" s="790"/>
      <c r="H34" s="790"/>
      <c r="I34" s="790"/>
      <c r="J34" s="790"/>
      <c r="K34" s="790"/>
      <c r="L34" s="790"/>
      <c r="M34" s="790"/>
      <c r="N34" s="790"/>
      <c r="O34" s="790"/>
      <c r="P34" s="790"/>
      <c r="Q34" s="790"/>
      <c r="R34" s="790"/>
      <c r="S34" s="790"/>
      <c r="T34" s="790"/>
      <c r="U34" s="790"/>
      <c r="V34" s="790"/>
      <c r="W34" s="790"/>
      <c r="X34" s="790"/>
      <c r="Y34" s="790"/>
      <c r="Z34" s="790"/>
      <c r="AA34" s="790"/>
      <c r="AB34" s="790"/>
      <c r="AC34" s="790"/>
      <c r="AD34" s="790"/>
      <c r="AE34" s="790"/>
      <c r="AF34" s="790"/>
      <c r="AG34" s="790"/>
      <c r="AH34" s="790"/>
      <c r="AI34" s="790"/>
      <c r="AJ34" s="790"/>
      <c r="AK34" s="790"/>
      <c r="AL34" s="790"/>
      <c r="AM34" s="790"/>
      <c r="AN34" s="790"/>
      <c r="AS34" s="157"/>
      <c r="AT34" s="156"/>
      <c r="AU34" s="157"/>
      <c r="AV34" s="157"/>
      <c r="AW34" s="156"/>
      <c r="AX34" s="157"/>
      <c r="AY34" s="157"/>
      <c r="AZ34" s="156"/>
      <c r="BA34" s="157"/>
      <c r="BB34" s="157"/>
      <c r="BC34" s="156"/>
      <c r="BD34" s="157"/>
      <c r="BE34" s="157"/>
      <c r="BF34" s="156"/>
      <c r="BG34" s="157"/>
      <c r="BH34" s="157"/>
      <c r="BI34" s="156"/>
      <c r="BJ34" s="157"/>
      <c r="BK34" s="157"/>
      <c r="BL34" s="156"/>
      <c r="BM34" s="157"/>
      <c r="BN34" s="157"/>
      <c r="BO34" s="157"/>
      <c r="BP34" s="157"/>
      <c r="BQ34" s="157"/>
      <c r="BR34" s="157"/>
      <c r="BS34" s="157"/>
      <c r="BT34" s="157"/>
      <c r="BU34" s="157"/>
      <c r="BV34" s="157"/>
      <c r="BW34" s="157"/>
      <c r="BX34" s="156"/>
      <c r="BY34" s="157"/>
      <c r="BZ34" s="157"/>
      <c r="CA34" s="155"/>
      <c r="CB34" s="190"/>
      <c r="CI34" s="191"/>
      <c r="CK34" s="191"/>
      <c r="CL34" s="191"/>
      <c r="CN34" s="191"/>
      <c r="CO34" s="191"/>
      <c r="CP34" s="191"/>
      <c r="CT34" s="191"/>
      <c r="CU34" s="191"/>
      <c r="CV34" s="191"/>
      <c r="CW34" s="191"/>
      <c r="CX34" s="191"/>
      <c r="CY34" s="191"/>
      <c r="CZ34" s="191"/>
      <c r="DA34" s="191"/>
      <c r="DB34" s="191"/>
      <c r="DC34" s="191"/>
      <c r="DD34" s="191"/>
      <c r="DH34" s="191"/>
      <c r="DX34" s="191"/>
      <c r="DY34" s="191"/>
      <c r="DZ34" s="191"/>
      <c r="ED34" s="191"/>
      <c r="EE34" s="191"/>
      <c r="ET34" s="192"/>
      <c r="EU34" s="192"/>
      <c r="EV34" s="192"/>
      <c r="EW34" s="155"/>
      <c r="EX34" s="155"/>
      <c r="EY34" s="155"/>
      <c r="EZ34" s="155"/>
      <c r="FA34" s="155"/>
      <c r="FB34" s="155"/>
      <c r="FC34" s="155"/>
      <c r="FD34" s="155"/>
      <c r="FE34" s="155"/>
      <c r="FF34" s="155"/>
      <c r="FG34" s="155"/>
      <c r="FH34" s="155"/>
      <c r="FI34" s="155"/>
      <c r="FJ34" s="155"/>
      <c r="FK34" s="155"/>
      <c r="FL34" s="155"/>
      <c r="FM34" s="155"/>
      <c r="FO34" s="155"/>
      <c r="FQ34" s="155"/>
      <c r="FR34" s="155"/>
      <c r="FS34" s="155"/>
      <c r="FU34" s="155"/>
      <c r="FV34" s="155"/>
      <c r="FW34" s="155"/>
      <c r="FX34" s="155"/>
      <c r="FY34" s="155"/>
      <c r="FZ34" s="155"/>
      <c r="GB34" s="155"/>
      <c r="GE34" s="155"/>
    </row>
    <row r="35" spans="1:187" s="428" customFormat="1" ht="26.25" thickBot="1" x14ac:dyDescent="0.25">
      <c r="A35" s="804"/>
      <c r="B35" s="805"/>
      <c r="C35" s="806">
        <v>150</v>
      </c>
      <c r="D35" s="807">
        <v>200</v>
      </c>
      <c r="E35" s="808">
        <v>300</v>
      </c>
      <c r="F35" s="810" t="s">
        <v>118</v>
      </c>
      <c r="G35" s="811" t="s">
        <v>116</v>
      </c>
      <c r="H35" s="810" t="s">
        <v>120</v>
      </c>
      <c r="I35" s="812" t="s">
        <v>122</v>
      </c>
      <c r="J35" s="812" t="s">
        <v>124</v>
      </c>
      <c r="K35" s="812" t="s">
        <v>126</v>
      </c>
      <c r="L35" s="812" t="s">
        <v>128</v>
      </c>
      <c r="M35" s="812" t="s">
        <v>130</v>
      </c>
      <c r="N35" s="812" t="s">
        <v>132</v>
      </c>
      <c r="O35" s="813" t="s">
        <v>134</v>
      </c>
      <c r="P35" s="805"/>
      <c r="Q35" s="805"/>
      <c r="R35" s="805"/>
      <c r="S35" s="805"/>
      <c r="T35" s="805"/>
      <c r="U35" s="805"/>
      <c r="V35" s="805"/>
      <c r="W35" s="805"/>
      <c r="X35" s="805"/>
      <c r="Y35" s="805"/>
      <c r="Z35" s="805"/>
      <c r="AA35" s="805"/>
      <c r="AB35" s="805"/>
      <c r="AC35" s="805"/>
      <c r="AD35" s="805"/>
      <c r="AE35" s="805"/>
      <c r="AF35" s="805"/>
      <c r="AG35" s="805"/>
      <c r="AH35" s="805"/>
      <c r="AI35" s="805"/>
      <c r="AJ35" s="805"/>
      <c r="AK35" s="805"/>
      <c r="AL35" s="805"/>
      <c r="AM35" s="805"/>
      <c r="AN35" s="805"/>
      <c r="AS35" s="425"/>
      <c r="AT35" s="423"/>
      <c r="AU35" s="425"/>
      <c r="AV35" s="425"/>
      <c r="AW35" s="423"/>
      <c r="AX35" s="425"/>
      <c r="AY35" s="425"/>
      <c r="AZ35" s="423"/>
      <c r="BA35" s="425"/>
      <c r="BB35" s="425"/>
      <c r="BC35" s="423"/>
      <c r="BD35" s="425"/>
      <c r="BE35" s="425"/>
      <c r="BF35" s="423"/>
      <c r="BG35" s="425"/>
      <c r="BH35" s="425"/>
      <c r="BI35" s="423"/>
      <c r="BJ35" s="425"/>
      <c r="BK35" s="425"/>
      <c r="BL35" s="423"/>
      <c r="BM35" s="425"/>
      <c r="BN35" s="425"/>
      <c r="BO35" s="425"/>
      <c r="BP35" s="425"/>
      <c r="BQ35" s="425"/>
      <c r="BR35" s="425"/>
      <c r="BS35" s="425"/>
      <c r="BT35" s="425"/>
      <c r="BU35" s="425"/>
      <c r="BV35" s="425"/>
      <c r="BW35" s="425"/>
      <c r="BX35" s="423"/>
      <c r="BY35" s="425"/>
      <c r="BZ35" s="425"/>
      <c r="CA35" s="426"/>
      <c r="CB35" s="427"/>
      <c r="CI35" s="429"/>
      <c r="CK35" s="429"/>
      <c r="CL35" s="429"/>
      <c r="CN35" s="429"/>
      <c r="CO35" s="429"/>
      <c r="CP35" s="429"/>
      <c r="CT35" s="429"/>
      <c r="CU35" s="429"/>
      <c r="CV35" s="429"/>
      <c r="CW35" s="429"/>
      <c r="CX35" s="429"/>
      <c r="CY35" s="429"/>
      <c r="CZ35" s="429"/>
      <c r="DA35" s="429"/>
      <c r="DB35" s="429"/>
      <c r="DC35" s="429"/>
      <c r="DD35" s="429"/>
      <c r="DH35" s="429"/>
      <c r="DX35" s="429"/>
      <c r="DY35" s="429"/>
      <c r="DZ35" s="429"/>
      <c r="ED35" s="429"/>
      <c r="EE35" s="429"/>
      <c r="ET35" s="430"/>
      <c r="EU35" s="430"/>
      <c r="EV35" s="430"/>
      <c r="EW35" s="426"/>
      <c r="EX35" s="426"/>
      <c r="EY35" s="426"/>
      <c r="EZ35" s="426"/>
      <c r="FA35" s="426"/>
      <c r="FB35" s="426"/>
      <c r="FC35" s="426"/>
      <c r="FD35" s="426"/>
      <c r="FE35" s="426"/>
      <c r="FF35" s="426"/>
      <c r="FG35" s="426"/>
      <c r="FH35" s="426"/>
      <c r="FI35" s="426"/>
      <c r="FJ35" s="426"/>
      <c r="FK35" s="426"/>
      <c r="FL35" s="426"/>
      <c r="FM35" s="426"/>
      <c r="FO35" s="426"/>
      <c r="FQ35" s="426"/>
      <c r="FR35" s="426"/>
      <c r="FS35" s="426"/>
      <c r="FU35" s="426"/>
      <c r="FV35" s="426"/>
      <c r="FW35" s="426"/>
      <c r="FX35" s="426"/>
      <c r="FY35" s="426"/>
      <c r="FZ35" s="426"/>
      <c r="GB35" s="426"/>
      <c r="GE35" s="426"/>
    </row>
    <row r="36" spans="1:187" s="154" customFormat="1" ht="15.75" x14ac:dyDescent="0.25">
      <c r="A36" s="814" t="s">
        <v>92</v>
      </c>
      <c r="B36" s="847" t="s">
        <v>89</v>
      </c>
      <c r="C36" s="816">
        <f>(150/2)*(150/2)</f>
        <v>5625</v>
      </c>
      <c r="D36" s="817">
        <f>(200/2)*(200/2)</f>
        <v>10000</v>
      </c>
      <c r="E36" s="818">
        <f>(300/2)*(300/2)</f>
        <v>22500</v>
      </c>
      <c r="F36" s="1009" t="str">
        <f>IF((E19=""),"",(E19/2)*(E19/2))</f>
        <v/>
      </c>
      <c r="G36" s="1010" t="str">
        <f>IF((G19=""),"",(G19/2)*(G19/2))</f>
        <v/>
      </c>
      <c r="H36" s="1009" t="str">
        <f>IF((I19=""),"",(I19/2)*(I19/2))</f>
        <v/>
      </c>
      <c r="I36" s="1009" t="str">
        <f>IF((K19=""),"",(K19/2)*(K19/2))</f>
        <v/>
      </c>
      <c r="J36" s="819" t="str">
        <f>IF((M19=""),"",(M19/2)*(M19/2))</f>
        <v/>
      </c>
      <c r="K36" s="819" t="str">
        <f>IF((O19=""),"",(O19/2)*(O19/2))</f>
        <v/>
      </c>
      <c r="L36" s="819" t="str">
        <f>IF((Q19=""),"",(Q19/2)*(Q19/2))</f>
        <v/>
      </c>
      <c r="M36" s="819" t="str">
        <f>IF((S19=""),"",(S19/2)*(S19/2))</f>
        <v/>
      </c>
      <c r="N36" s="819" t="str">
        <f>IF((U19=""),"",(U19/2)*(U19/2))</f>
        <v/>
      </c>
      <c r="O36" s="821" t="str">
        <f>IF((W19=""),"",(W19/2)*(W19/2))</f>
        <v/>
      </c>
      <c r="P36" s="790"/>
      <c r="Q36" s="790"/>
      <c r="R36" s="790"/>
      <c r="S36" s="790"/>
      <c r="T36" s="790"/>
      <c r="U36" s="790"/>
      <c r="V36" s="790"/>
      <c r="W36" s="790"/>
      <c r="X36" s="790"/>
      <c r="Y36" s="790"/>
      <c r="Z36" s="790"/>
      <c r="AA36" s="790"/>
      <c r="AB36" s="790"/>
      <c r="AC36" s="790"/>
      <c r="AD36" s="790"/>
      <c r="AE36" s="790"/>
      <c r="AF36" s="790"/>
      <c r="AG36" s="790"/>
      <c r="AH36" s="790"/>
      <c r="AI36" s="790"/>
      <c r="AJ36" s="790"/>
      <c r="AK36" s="790"/>
      <c r="AL36" s="790"/>
      <c r="AM36" s="790"/>
      <c r="AN36" s="790"/>
      <c r="AS36" s="157"/>
      <c r="AT36" s="156"/>
      <c r="AU36" s="157"/>
      <c r="AV36" s="157"/>
      <c r="AW36" s="156"/>
      <c r="AX36" s="157"/>
      <c r="AY36" s="157"/>
      <c r="AZ36" s="156"/>
      <c r="BA36" s="157"/>
      <c r="BB36" s="157"/>
      <c r="BC36" s="156"/>
      <c r="BD36" s="157"/>
      <c r="BE36" s="157"/>
      <c r="BF36" s="156"/>
      <c r="BG36" s="157"/>
      <c r="BH36" s="157"/>
      <c r="BI36" s="156"/>
      <c r="BJ36" s="157"/>
      <c r="BK36" s="157"/>
      <c r="BL36" s="156"/>
      <c r="BM36" s="157"/>
      <c r="BN36" s="157"/>
      <c r="BO36" s="157"/>
      <c r="BP36" s="157"/>
      <c r="BQ36" s="157"/>
      <c r="BR36" s="157"/>
      <c r="BS36" s="157"/>
      <c r="BT36" s="157"/>
      <c r="BU36" s="157"/>
      <c r="BV36" s="157"/>
      <c r="BW36" s="157"/>
      <c r="BX36" s="156"/>
      <c r="BY36" s="157"/>
      <c r="BZ36" s="157"/>
      <c r="CA36" s="155"/>
      <c r="CB36" s="190"/>
      <c r="CI36" s="191"/>
      <c r="CK36" s="191"/>
      <c r="CL36" s="191"/>
      <c r="CN36" s="191"/>
      <c r="CO36" s="191"/>
      <c r="CP36" s="191"/>
      <c r="CT36" s="191"/>
      <c r="CU36" s="191"/>
      <c r="CV36" s="191"/>
      <c r="CW36" s="191"/>
      <c r="CX36" s="191"/>
      <c r="CY36" s="191"/>
      <c r="CZ36" s="191"/>
      <c r="DA36" s="191"/>
      <c r="DB36" s="191"/>
      <c r="DC36" s="191"/>
      <c r="DD36" s="191"/>
      <c r="DH36" s="191"/>
      <c r="DX36" s="191"/>
      <c r="DY36" s="191"/>
      <c r="DZ36" s="191"/>
      <c r="ED36" s="191"/>
      <c r="EE36" s="191"/>
      <c r="ET36" s="192"/>
      <c r="EU36" s="192"/>
      <c r="EV36" s="192"/>
      <c r="EW36" s="155"/>
      <c r="EX36" s="155"/>
      <c r="EY36" s="155"/>
      <c r="EZ36" s="155"/>
      <c r="FA36" s="155"/>
      <c r="FB36" s="155"/>
      <c r="FC36" s="155"/>
      <c r="FD36" s="155"/>
      <c r="FE36" s="155"/>
      <c r="FF36" s="155"/>
      <c r="FG36" s="155"/>
      <c r="FH36" s="155"/>
      <c r="FI36" s="155"/>
      <c r="FJ36" s="155"/>
      <c r="FK36" s="155"/>
      <c r="FL36" s="155"/>
      <c r="FM36" s="155"/>
      <c r="FO36" s="155"/>
      <c r="FQ36" s="155"/>
      <c r="FR36" s="155"/>
      <c r="FS36" s="155"/>
      <c r="FU36" s="155"/>
      <c r="FV36" s="155"/>
      <c r="FW36" s="155"/>
      <c r="FX36" s="155"/>
      <c r="FY36" s="155"/>
      <c r="FZ36" s="155"/>
      <c r="GB36" s="155"/>
      <c r="GE36" s="155"/>
    </row>
    <row r="37" spans="1:187" s="154" customFormat="1" ht="15.75" x14ac:dyDescent="0.25">
      <c r="A37" s="814" t="s">
        <v>93</v>
      </c>
      <c r="B37" s="840" t="s">
        <v>90</v>
      </c>
      <c r="C37" s="824">
        <f>(C36*3.14159)/100</f>
        <v>176.71443749999997</v>
      </c>
      <c r="D37" s="825">
        <f>(D36*3.14159)/100</f>
        <v>314.15899999999999</v>
      </c>
      <c r="E37" s="826">
        <f>(E36*3.14159)/100</f>
        <v>706.8577499999999</v>
      </c>
      <c r="F37" s="1012" t="str">
        <f t="shared" ref="F37:O37" si="2">IF((F36=""),"",(F36*3.14159)/100)</f>
        <v/>
      </c>
      <c r="G37" s="1013" t="str">
        <f t="shared" si="2"/>
        <v/>
      </c>
      <c r="H37" s="1012" t="str">
        <f t="shared" si="2"/>
        <v/>
      </c>
      <c r="I37" s="1014" t="str">
        <f t="shared" si="2"/>
        <v/>
      </c>
      <c r="J37" s="828" t="str">
        <f t="shared" si="2"/>
        <v/>
      </c>
      <c r="K37" s="828" t="str">
        <f t="shared" si="2"/>
        <v/>
      </c>
      <c r="L37" s="828" t="str">
        <f t="shared" si="2"/>
        <v/>
      </c>
      <c r="M37" s="828" t="str">
        <f t="shared" si="2"/>
        <v/>
      </c>
      <c r="N37" s="828" t="str">
        <f t="shared" si="2"/>
        <v/>
      </c>
      <c r="O37" s="829" t="str">
        <f t="shared" si="2"/>
        <v/>
      </c>
      <c r="P37" s="790"/>
      <c r="Q37" s="796"/>
      <c r="R37" s="796"/>
      <c r="S37" s="796"/>
      <c r="T37" s="796"/>
      <c r="U37" s="790"/>
      <c r="V37" s="796"/>
      <c r="W37" s="796"/>
      <c r="X37" s="796"/>
      <c r="Y37" s="796"/>
      <c r="Z37" s="796"/>
      <c r="AA37" s="796"/>
      <c r="AB37" s="796"/>
      <c r="AC37" s="796"/>
      <c r="AD37" s="796"/>
      <c r="AE37" s="790"/>
      <c r="AF37" s="790"/>
      <c r="AG37" s="790"/>
      <c r="AH37" s="790"/>
      <c r="AI37" s="790"/>
      <c r="AJ37" s="790"/>
      <c r="AK37" s="790"/>
      <c r="AL37" s="790"/>
      <c r="AM37" s="790"/>
      <c r="AN37" s="790"/>
      <c r="AO37" s="156"/>
      <c r="AP37" s="156"/>
      <c r="AQ37" s="156"/>
      <c r="AR37" s="156"/>
      <c r="AS37" s="157"/>
      <c r="AT37" s="156"/>
      <c r="AU37" s="157"/>
      <c r="AV37" s="157"/>
      <c r="AW37" s="156"/>
      <c r="AX37" s="157"/>
      <c r="AY37" s="157"/>
      <c r="AZ37" s="156"/>
      <c r="BA37" s="157"/>
      <c r="BB37" s="157"/>
      <c r="BC37" s="156"/>
      <c r="BD37" s="157"/>
      <c r="BE37" s="157"/>
      <c r="BF37" s="156"/>
      <c r="BG37" s="157"/>
      <c r="BH37" s="157"/>
      <c r="BI37" s="156"/>
      <c r="BJ37" s="157"/>
      <c r="BK37" s="157"/>
      <c r="BL37" s="156"/>
      <c r="BM37" s="157"/>
      <c r="BN37" s="157"/>
      <c r="BO37" s="157"/>
      <c r="BP37" s="157"/>
      <c r="BQ37" s="157"/>
      <c r="BR37" s="157"/>
      <c r="BS37" s="157"/>
      <c r="BT37" s="157"/>
      <c r="BU37" s="157"/>
      <c r="BV37" s="157"/>
      <c r="BW37" s="157"/>
      <c r="BX37" s="156"/>
      <c r="BY37" s="157"/>
      <c r="BZ37" s="157"/>
      <c r="CA37" s="155"/>
      <c r="CB37" s="190"/>
      <c r="CI37" s="191"/>
      <c r="CK37" s="191"/>
      <c r="CL37" s="191"/>
      <c r="CN37" s="191"/>
      <c r="CO37" s="191"/>
      <c r="CP37" s="191"/>
      <c r="CT37" s="191"/>
      <c r="CU37" s="191"/>
      <c r="CV37" s="191"/>
      <c r="CW37" s="191"/>
      <c r="CX37" s="191"/>
      <c r="CY37" s="191"/>
      <c r="CZ37" s="191"/>
      <c r="DA37" s="191"/>
      <c r="DB37" s="191"/>
      <c r="DC37" s="191"/>
      <c r="DD37" s="191"/>
      <c r="DH37" s="191"/>
      <c r="DX37" s="191"/>
      <c r="DY37" s="191"/>
      <c r="DZ37" s="191"/>
      <c r="ED37" s="191"/>
      <c r="EE37" s="191"/>
      <c r="ET37" s="192"/>
      <c r="EU37" s="192"/>
      <c r="EV37" s="192"/>
      <c r="EW37" s="155"/>
      <c r="EX37" s="155"/>
      <c r="EY37" s="155"/>
      <c r="EZ37" s="155"/>
      <c r="FA37" s="155"/>
      <c r="FB37" s="155"/>
      <c r="FC37" s="155"/>
      <c r="FD37" s="155"/>
      <c r="FE37" s="155"/>
      <c r="FF37" s="155"/>
      <c r="FG37" s="155"/>
      <c r="FH37" s="155"/>
      <c r="FI37" s="155"/>
      <c r="FJ37" s="155"/>
      <c r="FK37" s="155"/>
      <c r="FL37" s="155"/>
      <c r="FM37" s="155"/>
      <c r="FO37" s="155"/>
      <c r="FQ37" s="155"/>
      <c r="FR37" s="155"/>
      <c r="FS37" s="155"/>
      <c r="FU37" s="155"/>
      <c r="FV37" s="155"/>
      <c r="FW37" s="155"/>
      <c r="FX37" s="155"/>
      <c r="FY37" s="155"/>
      <c r="FZ37" s="155"/>
      <c r="GB37" s="155"/>
      <c r="GE37" s="155"/>
    </row>
    <row r="38" spans="1:187" s="154" customFormat="1" ht="16.5" thickBot="1" x14ac:dyDescent="0.3">
      <c r="A38" s="837" t="s">
        <v>94</v>
      </c>
      <c r="B38" s="832" t="s">
        <v>526</v>
      </c>
      <c r="C38" s="1019" t="str">
        <f>IF((B19=""),"",C37*B19)</f>
        <v/>
      </c>
      <c r="D38" s="1020" t="str">
        <f>IF((C19=""),"",D37*C19)</f>
        <v/>
      </c>
      <c r="E38" s="1021" t="str">
        <f>IF((D19=""),"",E37*D19)</f>
        <v/>
      </c>
      <c r="F38" s="1016" t="str">
        <f>IF(OR(F37="",F19=""),"",F37*F19)</f>
        <v/>
      </c>
      <c r="G38" s="1017" t="str">
        <f>IF(OR(G37="",H19=""),"",G37*H19)</f>
        <v/>
      </c>
      <c r="H38" s="1016" t="str">
        <f>IF(OR(H37="",J19=""),"",H37*J19)</f>
        <v/>
      </c>
      <c r="I38" s="1018" t="str">
        <f>IF(OR(I37="",L19=""),"",I37*L19)</f>
        <v/>
      </c>
      <c r="J38" s="834" t="str">
        <f>IF(OR(J37="",N19=""),"",J37*N19)</f>
        <v/>
      </c>
      <c r="K38" s="834" t="str">
        <f>IF(OR(K37="",P19=""),"",K37*P19)</f>
        <v/>
      </c>
      <c r="L38" s="834" t="str">
        <f>IF(OR(L37="",R19=""),"",L37*R19)</f>
        <v/>
      </c>
      <c r="M38" s="834" t="str">
        <f>IF(OR(M37="",T19=""),"",M37*T19)</f>
        <v/>
      </c>
      <c r="N38" s="834" t="str">
        <f>IF(OR(N37="",V19=""),"",N37*V19)</f>
        <v/>
      </c>
      <c r="O38" s="835" t="str">
        <f>IF(OR(O37="",X19=""),"",O37*X19)</f>
        <v/>
      </c>
      <c r="P38" s="790"/>
      <c r="Q38" s="796"/>
      <c r="R38" s="796"/>
      <c r="S38" s="796"/>
      <c r="T38" s="796"/>
      <c r="U38" s="796"/>
      <c r="V38" s="796"/>
      <c r="W38" s="796"/>
      <c r="X38" s="796"/>
      <c r="Y38" s="796"/>
      <c r="Z38" s="796"/>
      <c r="AA38" s="796"/>
      <c r="AB38" s="796"/>
      <c r="AC38" s="796"/>
      <c r="AD38" s="796"/>
      <c r="AE38" s="792"/>
      <c r="AF38" s="792"/>
      <c r="AG38" s="792"/>
      <c r="AH38" s="792"/>
      <c r="AI38" s="792"/>
      <c r="AJ38" s="792"/>
      <c r="AK38" s="792"/>
      <c r="AL38" s="792"/>
      <c r="AM38" s="792"/>
      <c r="AN38" s="792"/>
      <c r="AO38" s="193"/>
      <c r="AP38" s="193"/>
      <c r="AQ38" s="156"/>
      <c r="AR38" s="157"/>
      <c r="AS38" s="157"/>
      <c r="AT38" s="156"/>
      <c r="AU38" s="157"/>
      <c r="AV38" s="157"/>
      <c r="AW38" s="156"/>
      <c r="AX38" s="157"/>
      <c r="AY38" s="157"/>
      <c r="AZ38" s="156"/>
      <c r="BA38" s="157"/>
      <c r="BB38" s="157"/>
      <c r="BC38" s="156"/>
      <c r="BD38" s="157"/>
      <c r="BE38" s="157"/>
      <c r="BF38" s="156"/>
      <c r="BG38" s="157"/>
      <c r="BH38" s="157"/>
      <c r="BI38" s="156"/>
      <c r="BJ38" s="157"/>
      <c r="BK38" s="157"/>
      <c r="BL38" s="156"/>
      <c r="BM38" s="157"/>
      <c r="BN38" s="157"/>
      <c r="BO38" s="157"/>
      <c r="BP38" s="157"/>
      <c r="BQ38" s="157"/>
      <c r="BR38" s="157"/>
      <c r="BS38" s="157"/>
      <c r="BT38" s="157"/>
      <c r="BU38" s="157"/>
      <c r="BV38" s="157"/>
      <c r="BW38" s="157"/>
      <c r="BX38" s="156"/>
      <c r="BY38" s="157"/>
      <c r="BZ38" s="157"/>
      <c r="CA38" s="155"/>
      <c r="CB38" s="190"/>
      <c r="CI38" s="191"/>
      <c r="CK38" s="191"/>
      <c r="CL38" s="191"/>
      <c r="CN38" s="191"/>
      <c r="CO38" s="191"/>
      <c r="CP38" s="191"/>
      <c r="CT38" s="191"/>
      <c r="CU38" s="191"/>
      <c r="CV38" s="191"/>
      <c r="CW38" s="191"/>
      <c r="CX38" s="191"/>
      <c r="CY38" s="191"/>
      <c r="CZ38" s="191"/>
      <c r="DA38" s="191"/>
      <c r="DB38" s="191"/>
      <c r="DC38" s="191"/>
      <c r="DD38" s="191"/>
      <c r="DH38" s="191"/>
      <c r="DX38" s="191"/>
      <c r="DY38" s="191"/>
      <c r="DZ38" s="191"/>
      <c r="ED38" s="191"/>
      <c r="EE38" s="191"/>
      <c r="ET38" s="192"/>
      <c r="EU38" s="192"/>
      <c r="EV38" s="192"/>
      <c r="EW38" s="155"/>
      <c r="EX38" s="155"/>
      <c r="EY38" s="155"/>
      <c r="EZ38" s="155"/>
      <c r="FA38" s="155"/>
      <c r="FB38" s="155"/>
      <c r="FC38" s="155"/>
      <c r="FD38" s="155"/>
      <c r="FE38" s="155"/>
      <c r="FF38" s="155"/>
      <c r="FG38" s="155"/>
      <c r="FH38" s="155"/>
      <c r="FI38" s="155"/>
      <c r="FJ38" s="155"/>
      <c r="FK38" s="155"/>
      <c r="FL38" s="155"/>
      <c r="FM38" s="155"/>
      <c r="FO38" s="155"/>
      <c r="FQ38" s="155"/>
      <c r="FR38" s="155"/>
      <c r="FS38" s="155"/>
      <c r="FU38" s="155"/>
      <c r="FV38" s="155"/>
      <c r="FW38" s="155"/>
      <c r="FX38" s="155"/>
      <c r="FY38" s="155"/>
      <c r="FZ38" s="155"/>
      <c r="GB38" s="155"/>
      <c r="GE38" s="155"/>
    </row>
    <row r="39" spans="1:187" s="154" customFormat="1" ht="16.5" thickBot="1" x14ac:dyDescent="0.3">
      <c r="A39" s="837" t="s">
        <v>95</v>
      </c>
      <c r="B39" s="832" t="s">
        <v>527</v>
      </c>
      <c r="C39" s="1022" t="str">
        <f>IF(AND($C38="",$D38="",$E38="",$F38="",$G38="",$H38="",$I38="",$J38="",$K38="",$L38="",$M38="",$N38="",$O38=""),"",IF($C38="",0,$C38)+IF($D38="",0,$D38)+IF($E38="",0,$E38)+IF($F38="",0,$F38)+IF($G38="",0,$G38)+IF($H38="",0,$H38)+IF($I38="",0,$I38)+IF($J38="",0,$J38)+IF($K38="",0,$K38)+IF($L38="",0,$L38)+IF($M38="",0,$M38)+IF($N38="",0,$N38)+IF($O38="",0,$O38))</f>
        <v/>
      </c>
      <c r="D39" s="838"/>
      <c r="E39" s="839"/>
      <c r="F39" s="789"/>
      <c r="G39" s="790"/>
      <c r="H39" s="790"/>
      <c r="I39" s="790"/>
      <c r="J39" s="790"/>
      <c r="K39" s="796"/>
      <c r="L39" s="796"/>
      <c r="M39" s="796"/>
      <c r="N39" s="796"/>
      <c r="O39" s="796"/>
      <c r="P39" s="796"/>
      <c r="Q39" s="796"/>
      <c r="R39" s="796"/>
      <c r="S39" s="796"/>
      <c r="T39" s="796"/>
      <c r="U39" s="796"/>
      <c r="V39" s="796"/>
      <c r="W39" s="796"/>
      <c r="X39" s="796"/>
      <c r="Y39" s="796"/>
      <c r="Z39" s="796"/>
      <c r="AA39" s="796"/>
      <c r="AB39" s="796"/>
      <c r="AC39" s="796"/>
      <c r="AD39" s="796"/>
      <c r="AE39" s="792"/>
      <c r="AF39" s="792"/>
      <c r="AG39" s="792"/>
      <c r="AH39" s="792"/>
      <c r="AI39" s="792"/>
      <c r="AJ39" s="792"/>
      <c r="AK39" s="792"/>
      <c r="AL39" s="792"/>
      <c r="AM39" s="792"/>
      <c r="AN39" s="792"/>
      <c r="AO39" s="193"/>
      <c r="AP39" s="193"/>
      <c r="AQ39" s="156"/>
      <c r="AR39" s="157"/>
      <c r="AS39" s="157"/>
      <c r="AT39" s="156"/>
      <c r="AU39" s="157"/>
      <c r="AV39" s="157"/>
      <c r="AW39" s="156"/>
      <c r="AX39" s="157"/>
      <c r="AY39" s="157"/>
      <c r="AZ39" s="156"/>
      <c r="BA39" s="157"/>
      <c r="BB39" s="157"/>
      <c r="BC39" s="156"/>
      <c r="BD39" s="157"/>
      <c r="BE39" s="157"/>
      <c r="BF39" s="156"/>
      <c r="BG39" s="157"/>
      <c r="BH39" s="157"/>
      <c r="BI39" s="156"/>
      <c r="BJ39" s="157"/>
      <c r="BK39" s="157"/>
      <c r="BL39" s="156"/>
      <c r="BM39" s="157"/>
      <c r="BN39" s="157"/>
      <c r="BO39" s="157"/>
      <c r="BP39" s="157"/>
      <c r="BQ39" s="157"/>
      <c r="BR39" s="157"/>
      <c r="BS39" s="157"/>
      <c r="BT39" s="157"/>
      <c r="BU39" s="157"/>
      <c r="BV39" s="157"/>
      <c r="BW39" s="157"/>
      <c r="BX39" s="156"/>
      <c r="BY39" s="157"/>
      <c r="BZ39" s="157"/>
      <c r="CA39" s="155"/>
      <c r="CB39" s="190"/>
      <c r="CI39" s="191"/>
      <c r="CK39" s="191"/>
      <c r="CL39" s="191"/>
      <c r="CN39" s="191"/>
      <c r="CO39" s="191"/>
      <c r="CP39" s="191"/>
      <c r="CT39" s="191"/>
      <c r="CU39" s="191"/>
      <c r="CV39" s="191"/>
      <c r="CW39" s="191"/>
      <c r="CX39" s="191"/>
      <c r="CY39" s="191"/>
      <c r="CZ39" s="191"/>
      <c r="DA39" s="191"/>
      <c r="DB39" s="191"/>
      <c r="DC39" s="191"/>
      <c r="DD39" s="191"/>
      <c r="DH39" s="191"/>
      <c r="DX39" s="191"/>
      <c r="DY39" s="191"/>
      <c r="DZ39" s="191"/>
      <c r="ED39" s="191"/>
      <c r="EE39" s="191"/>
      <c r="ET39" s="192"/>
      <c r="EU39" s="192"/>
      <c r="EV39" s="192"/>
      <c r="EW39" s="155"/>
      <c r="EX39" s="155"/>
      <c r="EY39" s="155"/>
      <c r="EZ39" s="155"/>
      <c r="FA39" s="155"/>
      <c r="FB39" s="155"/>
      <c r="FC39" s="155"/>
      <c r="FD39" s="155"/>
      <c r="FE39" s="155"/>
      <c r="FF39" s="155"/>
      <c r="FG39" s="155"/>
      <c r="FH39" s="155"/>
      <c r="FI39" s="155"/>
      <c r="FJ39" s="155"/>
      <c r="FK39" s="155"/>
      <c r="FL39" s="155"/>
      <c r="FM39" s="155"/>
      <c r="FO39" s="155"/>
      <c r="FQ39" s="155"/>
      <c r="FR39" s="155"/>
      <c r="FS39" s="155"/>
      <c r="FU39" s="155"/>
      <c r="FV39" s="155"/>
      <c r="FW39" s="155"/>
      <c r="FX39" s="155"/>
      <c r="FY39" s="155"/>
      <c r="FZ39" s="155"/>
      <c r="GB39" s="155"/>
      <c r="GE39" s="155"/>
    </row>
    <row r="40" spans="1:187" s="154" customFormat="1" x14ac:dyDescent="0.2">
      <c r="A40" s="840"/>
      <c r="B40" s="841"/>
      <c r="C40" s="842"/>
      <c r="D40" s="842"/>
      <c r="E40" s="843"/>
      <c r="F40" s="795"/>
      <c r="G40" s="796"/>
      <c r="H40" s="796"/>
      <c r="I40" s="796"/>
      <c r="J40" s="796"/>
      <c r="K40" s="796"/>
      <c r="L40" s="796"/>
      <c r="M40" s="796"/>
      <c r="N40" s="796"/>
      <c r="O40" s="796"/>
      <c r="P40" s="796"/>
      <c r="Q40" s="796"/>
      <c r="R40" s="796"/>
      <c r="S40" s="796"/>
      <c r="T40" s="796"/>
      <c r="U40" s="796"/>
      <c r="V40" s="796"/>
      <c r="W40" s="796"/>
      <c r="X40" s="796"/>
      <c r="Y40" s="796"/>
      <c r="Z40" s="796"/>
      <c r="AA40" s="796"/>
      <c r="AB40" s="796"/>
      <c r="AC40" s="796"/>
      <c r="AD40" s="796"/>
      <c r="AE40" s="792"/>
      <c r="AF40" s="792"/>
      <c r="AG40" s="792"/>
      <c r="AH40" s="792"/>
      <c r="AI40" s="792"/>
      <c r="AJ40" s="792"/>
      <c r="AK40" s="792"/>
      <c r="AL40" s="792"/>
      <c r="AM40" s="792"/>
      <c r="AN40" s="792"/>
      <c r="AO40" s="193"/>
      <c r="AP40" s="193"/>
      <c r="AQ40" s="156"/>
      <c r="AR40" s="157"/>
      <c r="AS40" s="157"/>
      <c r="AT40" s="156"/>
      <c r="AU40" s="157"/>
      <c r="AV40" s="157"/>
      <c r="AW40" s="156"/>
      <c r="AX40" s="157"/>
      <c r="AY40" s="157"/>
      <c r="AZ40" s="156"/>
      <c r="BA40" s="157"/>
      <c r="BB40" s="157"/>
      <c r="BC40" s="156"/>
      <c r="BD40" s="157"/>
      <c r="BE40" s="157"/>
      <c r="BF40" s="156"/>
      <c r="BG40" s="157"/>
      <c r="BH40" s="157"/>
      <c r="BI40" s="156"/>
      <c r="BJ40" s="157"/>
      <c r="BK40" s="157"/>
      <c r="BL40" s="156"/>
      <c r="BM40" s="157"/>
      <c r="BN40" s="157"/>
      <c r="BO40" s="157"/>
      <c r="BP40" s="157"/>
      <c r="BQ40" s="157"/>
      <c r="BR40" s="157"/>
      <c r="BS40" s="157"/>
      <c r="BT40" s="157"/>
      <c r="BU40" s="157"/>
      <c r="BV40" s="157"/>
      <c r="BW40" s="157"/>
      <c r="BX40" s="156"/>
      <c r="BY40" s="157"/>
      <c r="BZ40" s="157"/>
      <c r="CA40" s="155"/>
      <c r="CB40" s="190"/>
      <c r="CI40" s="191"/>
      <c r="CK40" s="191"/>
      <c r="CL40" s="191"/>
      <c r="CN40" s="191"/>
      <c r="CO40" s="191"/>
      <c r="CP40" s="191"/>
      <c r="CT40" s="191"/>
      <c r="CU40" s="191"/>
      <c r="CV40" s="191"/>
      <c r="CW40" s="191"/>
      <c r="CX40" s="191"/>
      <c r="CY40" s="191"/>
      <c r="CZ40" s="191"/>
      <c r="DA40" s="191"/>
      <c r="DB40" s="191"/>
      <c r="DC40" s="191"/>
      <c r="DD40" s="191"/>
      <c r="DH40" s="191"/>
      <c r="DX40" s="191"/>
      <c r="DY40" s="191"/>
      <c r="DZ40" s="191"/>
      <c r="ED40" s="191"/>
      <c r="EE40" s="191"/>
      <c r="ET40" s="192"/>
      <c r="EU40" s="192"/>
      <c r="EV40" s="192"/>
      <c r="EW40" s="155"/>
      <c r="EX40" s="155"/>
      <c r="EY40" s="155"/>
      <c r="EZ40" s="155"/>
      <c r="FA40" s="155"/>
      <c r="FB40" s="155"/>
      <c r="FC40" s="155"/>
      <c r="FD40" s="155"/>
      <c r="FE40" s="155"/>
      <c r="FF40" s="155"/>
      <c r="FG40" s="155"/>
      <c r="FH40" s="155"/>
      <c r="FI40" s="155"/>
      <c r="FJ40" s="155"/>
      <c r="FK40" s="155"/>
      <c r="FL40" s="155"/>
      <c r="FM40" s="155"/>
      <c r="FO40" s="155"/>
      <c r="FQ40" s="155"/>
      <c r="FR40" s="155"/>
      <c r="FS40" s="155"/>
      <c r="FU40" s="155"/>
      <c r="FV40" s="155"/>
      <c r="FW40" s="155"/>
      <c r="FX40" s="155"/>
      <c r="FY40" s="155"/>
      <c r="FZ40" s="155"/>
      <c r="GB40" s="155"/>
      <c r="GE40" s="155"/>
    </row>
    <row r="41" spans="1:187" s="154" customFormat="1" ht="13.5" thickBot="1" x14ac:dyDescent="0.25">
      <c r="A41" s="844"/>
      <c r="B41" s="842"/>
      <c r="C41" s="842"/>
      <c r="D41" s="845"/>
      <c r="E41" s="846"/>
      <c r="F41" s="795"/>
      <c r="G41" s="796"/>
      <c r="H41" s="796"/>
      <c r="I41" s="796"/>
      <c r="J41" s="796"/>
      <c r="K41" s="796"/>
      <c r="L41" s="796"/>
      <c r="M41" s="796"/>
      <c r="N41" s="796"/>
      <c r="O41" s="796"/>
      <c r="P41" s="796"/>
      <c r="Q41" s="796"/>
      <c r="R41" s="796"/>
      <c r="S41" s="796"/>
      <c r="T41" s="796"/>
      <c r="U41" s="796"/>
      <c r="V41" s="796"/>
      <c r="W41" s="796"/>
      <c r="X41" s="796"/>
      <c r="Y41" s="796"/>
      <c r="Z41" s="796"/>
      <c r="AA41" s="796"/>
      <c r="AB41" s="796"/>
      <c r="AC41" s="796"/>
      <c r="AD41" s="796"/>
      <c r="AE41" s="792"/>
      <c r="AF41" s="792"/>
      <c r="AG41" s="792"/>
      <c r="AH41" s="792"/>
      <c r="AI41" s="792"/>
      <c r="AJ41" s="792"/>
      <c r="AK41" s="792"/>
      <c r="AL41" s="792"/>
      <c r="AM41" s="792"/>
      <c r="AN41" s="792"/>
      <c r="AO41" s="193"/>
      <c r="AP41" s="193"/>
      <c r="AQ41" s="156"/>
      <c r="AR41" s="157"/>
      <c r="AS41" s="157"/>
      <c r="AT41" s="156"/>
      <c r="AU41" s="157"/>
      <c r="AV41" s="157"/>
      <c r="AW41" s="156"/>
      <c r="AX41" s="157"/>
      <c r="AY41" s="157"/>
      <c r="AZ41" s="156"/>
      <c r="BA41" s="157"/>
      <c r="BB41" s="157"/>
      <c r="BC41" s="156"/>
      <c r="BD41" s="157"/>
      <c r="BE41" s="157"/>
      <c r="BF41" s="156"/>
      <c r="BG41" s="157"/>
      <c r="BH41" s="157"/>
      <c r="BI41" s="156"/>
      <c r="BJ41" s="157"/>
      <c r="BK41" s="157"/>
      <c r="BL41" s="156"/>
      <c r="BM41" s="157"/>
      <c r="BN41" s="157"/>
      <c r="BO41" s="157"/>
      <c r="BP41" s="157"/>
      <c r="BQ41" s="157"/>
      <c r="BR41" s="157"/>
      <c r="BS41" s="157"/>
      <c r="BT41" s="157"/>
      <c r="BU41" s="157"/>
      <c r="BV41" s="157"/>
      <c r="BW41" s="157"/>
      <c r="BX41" s="156"/>
      <c r="BY41" s="157"/>
      <c r="BZ41" s="157"/>
      <c r="CA41" s="155"/>
      <c r="CB41" s="190"/>
      <c r="CI41" s="191"/>
      <c r="CK41" s="191"/>
      <c r="CL41" s="191"/>
      <c r="CN41" s="191"/>
      <c r="CO41" s="191"/>
      <c r="CP41" s="191"/>
      <c r="CT41" s="191"/>
      <c r="CU41" s="191"/>
      <c r="CV41" s="191"/>
      <c r="CW41" s="191"/>
      <c r="CX41" s="191"/>
      <c r="CY41" s="191"/>
      <c r="CZ41" s="191"/>
      <c r="DA41" s="191"/>
      <c r="DB41" s="191"/>
      <c r="DC41" s="191"/>
      <c r="DD41" s="191"/>
      <c r="DH41" s="191"/>
      <c r="DX41" s="191"/>
      <c r="DY41" s="191"/>
      <c r="DZ41" s="191"/>
      <c r="ED41" s="191"/>
      <c r="EE41" s="191"/>
      <c r="ET41" s="192"/>
      <c r="EU41" s="192"/>
      <c r="EV41" s="192"/>
      <c r="EW41" s="155"/>
      <c r="EX41" s="155"/>
      <c r="EY41" s="155"/>
      <c r="EZ41" s="155"/>
      <c r="FA41" s="155"/>
      <c r="FB41" s="155"/>
      <c r="FC41" s="155"/>
      <c r="FD41" s="155"/>
      <c r="FE41" s="155"/>
      <c r="FF41" s="155"/>
      <c r="FG41" s="155"/>
      <c r="FH41" s="155"/>
      <c r="FI41" s="155"/>
      <c r="FJ41" s="155"/>
      <c r="FK41" s="155"/>
      <c r="FL41" s="155"/>
      <c r="FM41" s="155"/>
      <c r="FO41" s="155"/>
      <c r="FQ41" s="155"/>
      <c r="FR41" s="155"/>
      <c r="FS41" s="155"/>
      <c r="FU41" s="155"/>
      <c r="FV41" s="155"/>
      <c r="FW41" s="155"/>
      <c r="FX41" s="155"/>
      <c r="FY41" s="155"/>
      <c r="FZ41" s="155"/>
      <c r="GB41" s="155"/>
      <c r="GE41" s="155"/>
    </row>
    <row r="42" spans="1:187" s="154" customFormat="1" ht="18.75" thickBot="1" x14ac:dyDescent="0.3">
      <c r="A42" s="797"/>
      <c r="B42" s="794"/>
      <c r="C42" s="798" t="s">
        <v>515</v>
      </c>
      <c r="D42" s="799"/>
      <c r="E42" s="800"/>
      <c r="F42" s="801"/>
      <c r="G42" s="796"/>
      <c r="H42" s="796"/>
      <c r="I42" s="796"/>
      <c r="J42" s="796"/>
      <c r="K42" s="796"/>
      <c r="L42" s="796"/>
      <c r="M42" s="796"/>
      <c r="N42" s="796"/>
      <c r="O42" s="796"/>
      <c r="P42" s="796"/>
      <c r="Q42" s="796"/>
      <c r="R42" s="796"/>
      <c r="S42" s="796"/>
      <c r="T42" s="796"/>
      <c r="U42" s="796"/>
      <c r="V42" s="796"/>
      <c r="W42" s="796"/>
      <c r="X42" s="796"/>
      <c r="Y42" s="796"/>
      <c r="Z42" s="796"/>
      <c r="AA42" s="796"/>
      <c r="AB42" s="796"/>
      <c r="AC42" s="796"/>
      <c r="AD42" s="796"/>
      <c r="AE42" s="792"/>
      <c r="AF42" s="792"/>
      <c r="AG42" s="792"/>
      <c r="AH42" s="792"/>
      <c r="AI42" s="792"/>
      <c r="AJ42" s="792"/>
      <c r="AK42" s="792"/>
      <c r="AL42" s="792"/>
      <c r="AM42" s="792"/>
      <c r="AN42" s="792"/>
      <c r="AO42" s="193"/>
      <c r="AP42" s="193"/>
      <c r="AQ42" s="156"/>
      <c r="AR42" s="157"/>
      <c r="AS42" s="157"/>
      <c r="AT42" s="156"/>
      <c r="AU42" s="157"/>
      <c r="AV42" s="157"/>
      <c r="AW42" s="156"/>
      <c r="AX42" s="157"/>
      <c r="AY42" s="157"/>
      <c r="AZ42" s="156"/>
      <c r="BA42" s="157"/>
      <c r="BB42" s="157"/>
      <c r="BC42" s="156"/>
      <c r="BD42" s="157"/>
      <c r="BE42" s="157"/>
      <c r="BF42" s="156"/>
      <c r="BG42" s="157"/>
      <c r="BH42" s="157"/>
      <c r="BI42" s="156"/>
      <c r="BJ42" s="157"/>
      <c r="BK42" s="157"/>
      <c r="BL42" s="156"/>
      <c r="BM42" s="157"/>
      <c r="BN42" s="157"/>
      <c r="BO42" s="157"/>
      <c r="BP42" s="157"/>
      <c r="BQ42" s="157"/>
      <c r="BR42" s="157"/>
      <c r="BS42" s="157"/>
      <c r="BT42" s="157"/>
      <c r="BU42" s="157"/>
      <c r="BV42" s="157"/>
      <c r="BW42" s="157"/>
      <c r="BX42" s="156"/>
      <c r="BY42" s="157"/>
      <c r="BZ42" s="157"/>
      <c r="CA42" s="155"/>
      <c r="CB42" s="190"/>
      <c r="CI42" s="191"/>
      <c r="CK42" s="191"/>
      <c r="CL42" s="191"/>
      <c r="CN42" s="191"/>
      <c r="CO42" s="191"/>
      <c r="CP42" s="191"/>
      <c r="CT42" s="191"/>
      <c r="CU42" s="191"/>
      <c r="CV42" s="191"/>
      <c r="CW42" s="191"/>
      <c r="CX42" s="191"/>
      <c r="CY42" s="191"/>
      <c r="CZ42" s="191"/>
      <c r="DA42" s="191"/>
      <c r="DB42" s="191"/>
      <c r="DC42" s="191"/>
      <c r="DD42" s="191"/>
      <c r="DH42" s="191"/>
      <c r="DX42" s="191"/>
      <c r="DY42" s="191"/>
      <c r="DZ42" s="191"/>
      <c r="ED42" s="191"/>
      <c r="EE42" s="191"/>
      <c r="ET42" s="192"/>
      <c r="EU42" s="192"/>
      <c r="EV42" s="192"/>
      <c r="EW42" s="155"/>
      <c r="EX42" s="155"/>
      <c r="EY42" s="155"/>
      <c r="EZ42" s="155"/>
      <c r="FA42" s="155"/>
      <c r="FB42" s="155"/>
      <c r="FC42" s="155"/>
      <c r="FD42" s="155"/>
      <c r="FE42" s="155"/>
      <c r="FF42" s="155"/>
      <c r="FG42" s="155"/>
      <c r="FH42" s="155"/>
      <c r="FI42" s="155"/>
      <c r="FJ42" s="155"/>
      <c r="FK42" s="155"/>
      <c r="FL42" s="155"/>
      <c r="FM42" s="155"/>
      <c r="FO42" s="155"/>
      <c r="FQ42" s="155"/>
      <c r="FR42" s="155"/>
      <c r="FS42" s="155"/>
      <c r="FU42" s="155"/>
      <c r="FV42" s="155"/>
      <c r="FW42" s="155"/>
      <c r="FX42" s="155"/>
      <c r="FY42" s="155"/>
      <c r="FZ42" s="155"/>
      <c r="GB42" s="155"/>
      <c r="GE42" s="155"/>
    </row>
    <row r="43" spans="1:187" s="154" customFormat="1" x14ac:dyDescent="0.2">
      <c r="A43" s="802"/>
      <c r="B43" s="790"/>
      <c r="C43" s="1625" t="s">
        <v>437</v>
      </c>
      <c r="D43" s="1626"/>
      <c r="E43" s="1627"/>
      <c r="F43" s="803"/>
      <c r="G43" s="790"/>
      <c r="H43" s="790"/>
      <c r="I43" s="790"/>
      <c r="J43" s="790"/>
      <c r="K43" s="790"/>
      <c r="L43" s="790"/>
      <c r="M43" s="790"/>
      <c r="N43" s="790"/>
      <c r="O43" s="790"/>
      <c r="P43" s="790"/>
      <c r="Q43" s="790"/>
      <c r="R43" s="790"/>
      <c r="S43" s="790"/>
      <c r="T43" s="790"/>
      <c r="U43" s="790"/>
      <c r="V43" s="790"/>
      <c r="W43" s="790"/>
      <c r="X43" s="790"/>
      <c r="Y43" s="790"/>
      <c r="Z43" s="790"/>
      <c r="AA43" s="790"/>
      <c r="AB43" s="790"/>
      <c r="AC43" s="790"/>
      <c r="AD43" s="790"/>
      <c r="AE43" s="790"/>
      <c r="AF43" s="790"/>
      <c r="AG43" s="790"/>
      <c r="AH43" s="790"/>
      <c r="AI43" s="790"/>
      <c r="AJ43" s="790"/>
      <c r="AK43" s="790"/>
      <c r="AL43" s="790"/>
      <c r="AM43" s="790"/>
      <c r="AN43" s="790"/>
      <c r="AS43" s="157"/>
      <c r="AT43" s="156"/>
      <c r="AU43" s="157"/>
      <c r="AV43" s="157"/>
      <c r="AW43" s="156"/>
      <c r="AX43" s="157"/>
      <c r="AY43" s="157"/>
      <c r="AZ43" s="156"/>
      <c r="BA43" s="157"/>
      <c r="BB43" s="157"/>
      <c r="BC43" s="156"/>
      <c r="BD43" s="157"/>
      <c r="BE43" s="157"/>
      <c r="BF43" s="156"/>
      <c r="BG43" s="157"/>
      <c r="BH43" s="157"/>
      <c r="BI43" s="156"/>
      <c r="BJ43" s="157"/>
      <c r="BK43" s="157"/>
      <c r="BL43" s="156"/>
      <c r="BM43" s="157"/>
      <c r="BN43" s="157"/>
      <c r="BO43" s="157"/>
      <c r="BP43" s="157"/>
      <c r="BQ43" s="157"/>
      <c r="BR43" s="157"/>
      <c r="BS43" s="157"/>
      <c r="BT43" s="157"/>
      <c r="BU43" s="157"/>
      <c r="BV43" s="157"/>
      <c r="BW43" s="157"/>
      <c r="BX43" s="156"/>
      <c r="BY43" s="157"/>
      <c r="BZ43" s="157"/>
      <c r="CA43" s="155"/>
      <c r="CB43" s="190"/>
      <c r="CI43" s="191"/>
      <c r="CK43" s="191"/>
      <c r="CL43" s="191"/>
      <c r="CN43" s="191"/>
      <c r="CO43" s="191"/>
      <c r="CP43" s="191"/>
      <c r="CT43" s="191"/>
      <c r="CU43" s="191"/>
      <c r="CV43" s="191"/>
      <c r="CW43" s="191"/>
      <c r="CX43" s="191"/>
      <c r="CY43" s="191"/>
      <c r="CZ43" s="191"/>
      <c r="DA43" s="191"/>
      <c r="DB43" s="191"/>
      <c r="DC43" s="191"/>
      <c r="DD43" s="191"/>
      <c r="DH43" s="191"/>
      <c r="DX43" s="191"/>
      <c r="DY43" s="191"/>
      <c r="DZ43" s="191"/>
      <c r="ED43" s="191"/>
      <c r="EE43" s="191"/>
      <c r="ET43" s="192"/>
      <c r="EU43" s="192"/>
      <c r="EV43" s="192"/>
      <c r="EW43" s="155"/>
      <c r="EX43" s="155"/>
      <c r="EY43" s="155"/>
      <c r="EZ43" s="155"/>
      <c r="FA43" s="155"/>
      <c r="FB43" s="155"/>
      <c r="FC43" s="155"/>
      <c r="FD43" s="155"/>
      <c r="FE43" s="155"/>
      <c r="FF43" s="155"/>
      <c r="FG43" s="155"/>
      <c r="FH43" s="155"/>
      <c r="FI43" s="155"/>
      <c r="FJ43" s="155"/>
      <c r="FK43" s="155"/>
      <c r="FL43" s="155"/>
      <c r="FM43" s="155"/>
      <c r="FO43" s="155"/>
      <c r="FQ43" s="155"/>
      <c r="FR43" s="155"/>
      <c r="FS43" s="155"/>
      <c r="FU43" s="155"/>
      <c r="FV43" s="155"/>
      <c r="FW43" s="155"/>
      <c r="FX43" s="155"/>
      <c r="FY43" s="155"/>
      <c r="FZ43" s="155"/>
      <c r="GB43" s="155"/>
      <c r="GE43" s="155"/>
    </row>
    <row r="44" spans="1:187" s="428" customFormat="1" ht="26.25" thickBot="1" x14ac:dyDescent="0.25">
      <c r="A44" s="804"/>
      <c r="B44" s="805"/>
      <c r="C44" s="806">
        <v>150</v>
      </c>
      <c r="D44" s="807">
        <v>200</v>
      </c>
      <c r="E44" s="808">
        <v>300</v>
      </c>
      <c r="F44" s="848" t="s">
        <v>118</v>
      </c>
      <c r="G44" s="849" t="s">
        <v>116</v>
      </c>
      <c r="H44" s="848" t="s">
        <v>120</v>
      </c>
      <c r="I44" s="850" t="s">
        <v>122</v>
      </c>
      <c r="J44" s="850" t="s">
        <v>124</v>
      </c>
      <c r="K44" s="850" t="s">
        <v>126</v>
      </c>
      <c r="L44" s="850" t="s">
        <v>128</v>
      </c>
      <c r="M44" s="850" t="s">
        <v>130</v>
      </c>
      <c r="N44" s="850" t="s">
        <v>132</v>
      </c>
      <c r="O44" s="851" t="s">
        <v>134</v>
      </c>
      <c r="P44" s="805"/>
      <c r="Q44" s="805"/>
      <c r="R44" s="805"/>
      <c r="S44" s="805"/>
      <c r="T44" s="805"/>
      <c r="U44" s="805"/>
      <c r="V44" s="805"/>
      <c r="W44" s="805"/>
      <c r="X44" s="805"/>
      <c r="Y44" s="805"/>
      <c r="Z44" s="805"/>
      <c r="AA44" s="805"/>
      <c r="AB44" s="805"/>
      <c r="AC44" s="805"/>
      <c r="AD44" s="805"/>
      <c r="AE44" s="805"/>
      <c r="AF44" s="805"/>
      <c r="AG44" s="805"/>
      <c r="AH44" s="805"/>
      <c r="AI44" s="805"/>
      <c r="AJ44" s="805"/>
      <c r="AK44" s="805"/>
      <c r="AL44" s="805"/>
      <c r="AM44" s="805"/>
      <c r="AN44" s="805"/>
      <c r="AS44" s="425"/>
      <c r="AT44" s="423"/>
      <c r="AU44" s="425"/>
      <c r="AV44" s="425"/>
      <c r="AW44" s="423"/>
      <c r="AX44" s="425"/>
      <c r="AY44" s="425"/>
      <c r="AZ44" s="423"/>
      <c r="BA44" s="425"/>
      <c r="BB44" s="425"/>
      <c r="BC44" s="423"/>
      <c r="BD44" s="425"/>
      <c r="BE44" s="425"/>
      <c r="BF44" s="423"/>
      <c r="BG44" s="425"/>
      <c r="BH44" s="425"/>
      <c r="BI44" s="423"/>
      <c r="BJ44" s="425"/>
      <c r="BK44" s="425"/>
      <c r="BL44" s="423"/>
      <c r="BM44" s="425"/>
      <c r="BN44" s="425"/>
      <c r="BO44" s="425"/>
      <c r="BP44" s="425"/>
      <c r="BQ44" s="425"/>
      <c r="BR44" s="425"/>
      <c r="BS44" s="425"/>
      <c r="BT44" s="425"/>
      <c r="BU44" s="425"/>
      <c r="BV44" s="425"/>
      <c r="BW44" s="425"/>
      <c r="BX44" s="423"/>
      <c r="BY44" s="425"/>
      <c r="BZ44" s="425"/>
      <c r="CA44" s="426"/>
      <c r="CB44" s="427"/>
      <c r="CI44" s="429"/>
      <c r="CK44" s="429"/>
      <c r="CL44" s="429"/>
      <c r="CN44" s="429"/>
      <c r="CO44" s="429"/>
      <c r="CP44" s="429"/>
      <c r="CT44" s="429"/>
      <c r="CU44" s="429"/>
      <c r="CV44" s="429"/>
      <c r="CW44" s="429"/>
      <c r="CX44" s="429"/>
      <c r="CY44" s="429"/>
      <c r="CZ44" s="429"/>
      <c r="DA44" s="429"/>
      <c r="DB44" s="429"/>
      <c r="DC44" s="429"/>
      <c r="DD44" s="429"/>
      <c r="DH44" s="429"/>
      <c r="DX44" s="429"/>
      <c r="DY44" s="429"/>
      <c r="DZ44" s="429"/>
      <c r="ED44" s="429"/>
      <c r="EE44" s="429"/>
      <c r="ET44" s="430"/>
      <c r="EU44" s="430"/>
      <c r="EV44" s="430"/>
      <c r="EW44" s="426"/>
      <c r="EX44" s="426"/>
      <c r="EY44" s="426"/>
      <c r="EZ44" s="426"/>
      <c r="FA44" s="426"/>
      <c r="FB44" s="426"/>
      <c r="FC44" s="426"/>
      <c r="FD44" s="426"/>
      <c r="FE44" s="426"/>
      <c r="FF44" s="426"/>
      <c r="FG44" s="426"/>
      <c r="FH44" s="426"/>
      <c r="FI44" s="426"/>
      <c r="FJ44" s="426"/>
      <c r="FK44" s="426"/>
      <c r="FL44" s="426"/>
      <c r="FM44" s="426"/>
      <c r="FO44" s="426"/>
      <c r="FQ44" s="426"/>
      <c r="FR44" s="426"/>
      <c r="FS44" s="426"/>
      <c r="FU44" s="426"/>
      <c r="FV44" s="426"/>
      <c r="FW44" s="426"/>
      <c r="FX44" s="426"/>
      <c r="FY44" s="426"/>
      <c r="FZ44" s="426"/>
      <c r="GB44" s="426"/>
      <c r="GE44" s="426"/>
    </row>
    <row r="45" spans="1:187" s="154" customFormat="1" ht="15.75" x14ac:dyDescent="0.25">
      <c r="A45" s="814" t="s">
        <v>92</v>
      </c>
      <c r="B45" s="847" t="s">
        <v>89</v>
      </c>
      <c r="C45" s="816">
        <f>(150/2)*(150/2)</f>
        <v>5625</v>
      </c>
      <c r="D45" s="817">
        <f>(200/2)*(200/2)</f>
        <v>10000</v>
      </c>
      <c r="E45" s="818">
        <f>(300/2)*(300/2)</f>
        <v>22500</v>
      </c>
      <c r="F45" s="1061" t="str">
        <f>IF((E20=""),"",(E20/2)*(E20/2))</f>
        <v/>
      </c>
      <c r="G45" s="1010" t="str">
        <f>IF((G20=""),"",(G20/2)*(G20/2))</f>
        <v/>
      </c>
      <c r="H45" s="1061" t="str">
        <f>IF((I20=""),"",(I20/2)*(I20/2))</f>
        <v/>
      </c>
      <c r="I45" s="1061" t="str">
        <f>IF((K20=""),"",(K20/2)*(K20/2))</f>
        <v/>
      </c>
      <c r="J45" s="852" t="str">
        <f>IF((M20=""),"",(M20/2)*(M20/2))</f>
        <v/>
      </c>
      <c r="K45" s="852" t="str">
        <f>IF((O20=""),"",(O20/2)*(O20/2))</f>
        <v/>
      </c>
      <c r="L45" s="852" t="str">
        <f>IF((Q20=""),"",(Q20/2)*(Q20/2))</f>
        <v/>
      </c>
      <c r="M45" s="852" t="str">
        <f>IF((S20=""),"",(S20/2)*(S20/2))</f>
        <v/>
      </c>
      <c r="N45" s="852" t="str">
        <f>IF((U20=""),"",(U20/2)*(U20/2))</f>
        <v/>
      </c>
      <c r="O45" s="853" t="str">
        <f>IF((W20=""),"",(W20/2)*(W20/2))</f>
        <v/>
      </c>
      <c r="P45" s="790"/>
      <c r="Q45" s="790"/>
      <c r="R45" s="790"/>
      <c r="S45" s="790"/>
      <c r="T45" s="790"/>
      <c r="U45" s="790"/>
      <c r="V45" s="790"/>
      <c r="W45" s="790"/>
      <c r="X45" s="790"/>
      <c r="Y45" s="790"/>
      <c r="Z45" s="790"/>
      <c r="AA45" s="790"/>
      <c r="AB45" s="790"/>
      <c r="AC45" s="790"/>
      <c r="AD45" s="790"/>
      <c r="AE45" s="790"/>
      <c r="AF45" s="790"/>
      <c r="AG45" s="790"/>
      <c r="AH45" s="790"/>
      <c r="AI45" s="790"/>
      <c r="AJ45" s="790"/>
      <c r="AK45" s="790"/>
      <c r="AL45" s="790"/>
      <c r="AM45" s="790"/>
      <c r="AN45" s="790"/>
      <c r="AS45" s="157"/>
      <c r="AT45" s="156"/>
      <c r="AU45" s="157"/>
      <c r="AV45" s="157"/>
      <c r="AW45" s="156"/>
      <c r="AX45" s="157"/>
      <c r="AY45" s="157"/>
      <c r="AZ45" s="156"/>
      <c r="BA45" s="157"/>
      <c r="BB45" s="157"/>
      <c r="BC45" s="156"/>
      <c r="BD45" s="157"/>
      <c r="BE45" s="157"/>
      <c r="BF45" s="156"/>
      <c r="BG45" s="157"/>
      <c r="BH45" s="157"/>
      <c r="BI45" s="156"/>
      <c r="BJ45" s="157"/>
      <c r="BK45" s="157"/>
      <c r="BL45" s="156"/>
      <c r="BM45" s="157"/>
      <c r="BN45" s="157"/>
      <c r="BO45" s="157"/>
      <c r="BP45" s="157"/>
      <c r="BQ45" s="157"/>
      <c r="BR45" s="157"/>
      <c r="BS45" s="157"/>
      <c r="BT45" s="157"/>
      <c r="BU45" s="157"/>
      <c r="BV45" s="157"/>
      <c r="BW45" s="157"/>
      <c r="BX45" s="156"/>
      <c r="BY45" s="157"/>
      <c r="BZ45" s="157"/>
      <c r="CA45" s="155"/>
      <c r="CB45" s="190"/>
      <c r="CI45" s="191"/>
      <c r="CK45" s="191"/>
      <c r="CL45" s="191"/>
      <c r="CN45" s="191"/>
      <c r="CO45" s="191"/>
      <c r="CP45" s="191"/>
      <c r="CT45" s="191"/>
      <c r="CU45" s="191"/>
      <c r="CV45" s="191"/>
      <c r="CW45" s="191"/>
      <c r="CX45" s="191"/>
      <c r="CY45" s="191"/>
      <c r="CZ45" s="191"/>
      <c r="DA45" s="191"/>
      <c r="DB45" s="191"/>
      <c r="DC45" s="191"/>
      <c r="DD45" s="191"/>
      <c r="DH45" s="191"/>
      <c r="DX45" s="191"/>
      <c r="DY45" s="191"/>
      <c r="DZ45" s="191"/>
      <c r="ED45" s="191"/>
      <c r="EE45" s="191"/>
      <c r="ET45" s="192"/>
      <c r="EU45" s="192"/>
      <c r="EV45" s="192"/>
      <c r="EW45" s="155"/>
      <c r="EX45" s="155"/>
      <c r="EY45" s="155"/>
      <c r="EZ45" s="155"/>
      <c r="FA45" s="155"/>
      <c r="FB45" s="155"/>
      <c r="FC45" s="155"/>
      <c r="FD45" s="155"/>
      <c r="FE45" s="155"/>
      <c r="FF45" s="155"/>
      <c r="FG45" s="155"/>
      <c r="FH45" s="155"/>
      <c r="FI45" s="155"/>
      <c r="FJ45" s="155"/>
      <c r="FK45" s="155"/>
      <c r="FL45" s="155"/>
      <c r="FM45" s="155"/>
      <c r="FO45" s="155"/>
      <c r="FQ45" s="155"/>
      <c r="FR45" s="155"/>
      <c r="FS45" s="155"/>
      <c r="FU45" s="155"/>
      <c r="FV45" s="155"/>
      <c r="FW45" s="155"/>
      <c r="FX45" s="155"/>
      <c r="FY45" s="155"/>
      <c r="FZ45" s="155"/>
      <c r="GB45" s="155"/>
      <c r="GE45" s="155"/>
    </row>
    <row r="46" spans="1:187" s="154" customFormat="1" ht="15.75" x14ac:dyDescent="0.25">
      <c r="A46" s="814" t="s">
        <v>93</v>
      </c>
      <c r="B46" s="840" t="s">
        <v>90</v>
      </c>
      <c r="C46" s="824">
        <f>(C45*3.14159)/100</f>
        <v>176.71443749999997</v>
      </c>
      <c r="D46" s="825">
        <f>(D45*3.14159)/100</f>
        <v>314.15899999999999</v>
      </c>
      <c r="E46" s="826">
        <f>(E45*3.14159)/100</f>
        <v>706.8577499999999</v>
      </c>
      <c r="F46" s="1062" t="str">
        <f t="shared" ref="F46:O46" si="3">IF((F45=""),"",(F45*3.14159)/100)</f>
        <v/>
      </c>
      <c r="G46" s="1013" t="str">
        <f t="shared" si="3"/>
        <v/>
      </c>
      <c r="H46" s="1062" t="str">
        <f t="shared" si="3"/>
        <v/>
      </c>
      <c r="I46" s="1063" t="str">
        <f t="shared" si="3"/>
        <v/>
      </c>
      <c r="J46" s="854" t="str">
        <f t="shared" si="3"/>
        <v/>
      </c>
      <c r="K46" s="854" t="str">
        <f t="shared" si="3"/>
        <v/>
      </c>
      <c r="L46" s="854" t="str">
        <f t="shared" si="3"/>
        <v/>
      </c>
      <c r="M46" s="854" t="str">
        <f t="shared" si="3"/>
        <v/>
      </c>
      <c r="N46" s="854" t="str">
        <f t="shared" si="3"/>
        <v/>
      </c>
      <c r="O46" s="855" t="str">
        <f t="shared" si="3"/>
        <v/>
      </c>
      <c r="P46" s="790"/>
      <c r="Q46" s="796"/>
      <c r="R46" s="796"/>
      <c r="S46" s="796"/>
      <c r="T46" s="796"/>
      <c r="U46" s="790"/>
      <c r="V46" s="796"/>
      <c r="W46" s="796"/>
      <c r="X46" s="796"/>
      <c r="Y46" s="796"/>
      <c r="Z46" s="796"/>
      <c r="AA46" s="796"/>
      <c r="AB46" s="796"/>
      <c r="AC46" s="796"/>
      <c r="AD46" s="796"/>
      <c r="AE46" s="790"/>
      <c r="AF46" s="790"/>
      <c r="AG46" s="790"/>
      <c r="AH46" s="790"/>
      <c r="AI46" s="790"/>
      <c r="AJ46" s="790"/>
      <c r="AK46" s="790"/>
      <c r="AL46" s="790"/>
      <c r="AM46" s="790"/>
      <c r="AN46" s="790"/>
      <c r="AO46" s="156"/>
      <c r="AP46" s="156"/>
      <c r="AQ46" s="156"/>
      <c r="AR46" s="156"/>
      <c r="AS46" s="157"/>
      <c r="AT46" s="156"/>
      <c r="AU46" s="157"/>
      <c r="AV46" s="157"/>
      <c r="AW46" s="156"/>
      <c r="AX46" s="157"/>
      <c r="AY46" s="157"/>
      <c r="AZ46" s="156"/>
      <c r="BA46" s="157"/>
      <c r="BB46" s="157"/>
      <c r="BC46" s="156"/>
      <c r="BD46" s="157"/>
      <c r="BE46" s="157"/>
      <c r="BF46" s="156"/>
      <c r="BG46" s="157"/>
      <c r="BH46" s="157"/>
      <c r="BI46" s="156"/>
      <c r="BJ46" s="157"/>
      <c r="BK46" s="157"/>
      <c r="BL46" s="156"/>
      <c r="BM46" s="157"/>
      <c r="BN46" s="157"/>
      <c r="BO46" s="157"/>
      <c r="BP46" s="157"/>
      <c r="BQ46" s="157"/>
      <c r="BR46" s="157"/>
      <c r="BS46" s="157"/>
      <c r="BT46" s="157"/>
      <c r="BU46" s="157"/>
      <c r="BV46" s="157"/>
      <c r="BW46" s="157"/>
      <c r="BX46" s="156"/>
      <c r="BY46" s="157"/>
      <c r="BZ46" s="157"/>
      <c r="CA46" s="155"/>
      <c r="CB46" s="190"/>
      <c r="CI46" s="191"/>
      <c r="CK46" s="191"/>
      <c r="CL46" s="191"/>
      <c r="CN46" s="191"/>
      <c r="CO46" s="191"/>
      <c r="CP46" s="191"/>
      <c r="CT46" s="191"/>
      <c r="CU46" s="191"/>
      <c r="CV46" s="191"/>
      <c r="CW46" s="191"/>
      <c r="CX46" s="191"/>
      <c r="CY46" s="191"/>
      <c r="CZ46" s="191"/>
      <c r="DA46" s="191"/>
      <c r="DB46" s="191"/>
      <c r="DC46" s="191"/>
      <c r="DD46" s="191"/>
      <c r="DH46" s="191"/>
      <c r="DX46" s="191"/>
      <c r="DY46" s="191"/>
      <c r="DZ46" s="191"/>
      <c r="ED46" s="191"/>
      <c r="EE46" s="191"/>
      <c r="ET46" s="192"/>
      <c r="EU46" s="192"/>
      <c r="EV46" s="192"/>
      <c r="EW46" s="155"/>
      <c r="EX46" s="155"/>
      <c r="EY46" s="155"/>
      <c r="EZ46" s="155"/>
      <c r="FA46" s="155"/>
      <c r="FB46" s="155"/>
      <c r="FC46" s="155"/>
      <c r="FD46" s="155"/>
      <c r="FE46" s="155"/>
      <c r="FF46" s="155"/>
      <c r="FG46" s="155"/>
      <c r="FH46" s="155"/>
      <c r="FI46" s="155"/>
      <c r="FJ46" s="155"/>
      <c r="FK46" s="155"/>
      <c r="FL46" s="155"/>
      <c r="FM46" s="155"/>
      <c r="FO46" s="155"/>
      <c r="FQ46" s="155"/>
      <c r="FR46" s="155"/>
      <c r="FS46" s="155"/>
      <c r="FU46" s="155"/>
      <c r="FV46" s="155"/>
      <c r="FW46" s="155"/>
      <c r="FX46" s="155"/>
      <c r="FY46" s="155"/>
      <c r="FZ46" s="155"/>
      <c r="GB46" s="155"/>
      <c r="GE46" s="155"/>
    </row>
    <row r="47" spans="1:187" s="154" customFormat="1" ht="16.5" thickBot="1" x14ac:dyDescent="0.3">
      <c r="A47" s="837" t="s">
        <v>94</v>
      </c>
      <c r="B47" s="832" t="s">
        <v>526</v>
      </c>
      <c r="C47" s="1019" t="str">
        <f>IF((B20=""),"",C46*B20)</f>
        <v/>
      </c>
      <c r="D47" s="825" t="str">
        <f>IF((C20=""),"",D46*C20)</f>
        <v/>
      </c>
      <c r="E47" s="826" t="str">
        <f>IF((D20=""),"",E46*D20)</f>
        <v/>
      </c>
      <c r="F47" s="1064" t="str">
        <f>IF(OR(F46="",F20=""),"",F46*F20)</f>
        <v/>
      </c>
      <c r="G47" s="1017" t="str">
        <f>IF(OR(G46="",H20=""),"",G46*H20)</f>
        <v/>
      </c>
      <c r="H47" s="1064" t="str">
        <f>IF(OR(H46="",J20=""),"",H46*J20)</f>
        <v/>
      </c>
      <c r="I47" s="1065" t="str">
        <f>IF(OR(I46="",L20=""),"",I46*L20)</f>
        <v/>
      </c>
      <c r="J47" s="856" t="str">
        <f>IF(OR(J46="",N20=""),"",J46*N20)</f>
        <v/>
      </c>
      <c r="K47" s="856" t="str">
        <f>IF(OR(K46="",P20=""),"",K46*P20)</f>
        <v/>
      </c>
      <c r="L47" s="856" t="str">
        <f>IF(OR(L46="",R20=""),"",L46*R20)</f>
        <v/>
      </c>
      <c r="M47" s="856" t="str">
        <f>IF(OR(M46="",T20=""),"",M46*T20)</f>
        <v/>
      </c>
      <c r="N47" s="856" t="str">
        <f>IF(OR(N46="",V20=""),"",N46*V20)</f>
        <v/>
      </c>
      <c r="O47" s="857" t="str">
        <f>IF(OR(O46="",X20=""),"",O46*X20)</f>
        <v/>
      </c>
      <c r="P47" s="790"/>
      <c r="Q47" s="796"/>
      <c r="R47" s="796"/>
      <c r="S47" s="796"/>
      <c r="T47" s="796"/>
      <c r="U47" s="796"/>
      <c r="V47" s="796"/>
      <c r="W47" s="796"/>
      <c r="X47" s="796"/>
      <c r="Y47" s="796"/>
      <c r="Z47" s="796"/>
      <c r="AA47" s="796"/>
      <c r="AB47" s="796"/>
      <c r="AC47" s="796"/>
      <c r="AD47" s="796"/>
      <c r="AE47" s="792"/>
      <c r="AF47" s="792"/>
      <c r="AG47" s="792"/>
      <c r="AH47" s="792"/>
      <c r="AI47" s="792"/>
      <c r="AJ47" s="792"/>
      <c r="AK47" s="792"/>
      <c r="AL47" s="792"/>
      <c r="AM47" s="792"/>
      <c r="AN47" s="792"/>
      <c r="AO47" s="193"/>
      <c r="AP47" s="193"/>
      <c r="AQ47" s="156"/>
      <c r="AR47" s="157"/>
      <c r="AS47" s="157"/>
      <c r="AT47" s="156"/>
      <c r="AU47" s="157"/>
      <c r="AV47" s="157"/>
      <c r="AW47" s="156"/>
      <c r="AX47" s="157"/>
      <c r="AY47" s="157"/>
      <c r="AZ47" s="156"/>
      <c r="BA47" s="157"/>
      <c r="BB47" s="157"/>
      <c r="BC47" s="156"/>
      <c r="BD47" s="157"/>
      <c r="BE47" s="157"/>
      <c r="BF47" s="156"/>
      <c r="BG47" s="157"/>
      <c r="BH47" s="157"/>
      <c r="BI47" s="156"/>
      <c r="BJ47" s="157"/>
      <c r="BK47" s="157"/>
      <c r="BL47" s="156"/>
      <c r="BM47" s="157"/>
      <c r="BN47" s="157"/>
      <c r="BO47" s="157"/>
      <c r="BP47" s="157"/>
      <c r="BQ47" s="157"/>
      <c r="BR47" s="157"/>
      <c r="BS47" s="157"/>
      <c r="BT47" s="157"/>
      <c r="BU47" s="157"/>
      <c r="BV47" s="157"/>
      <c r="BW47" s="157"/>
      <c r="BX47" s="156"/>
      <c r="BY47" s="157"/>
      <c r="BZ47" s="157"/>
      <c r="CA47" s="155"/>
      <c r="CB47" s="190"/>
      <c r="CI47" s="191"/>
      <c r="CK47" s="191"/>
      <c r="CL47" s="191"/>
      <c r="CN47" s="191"/>
      <c r="CO47" s="191"/>
      <c r="CP47" s="191"/>
      <c r="CT47" s="191"/>
      <c r="CU47" s="191"/>
      <c r="CV47" s="191"/>
      <c r="CW47" s="191"/>
      <c r="CX47" s="191"/>
      <c r="CY47" s="191"/>
      <c r="CZ47" s="191"/>
      <c r="DA47" s="191"/>
      <c r="DB47" s="191"/>
      <c r="DC47" s="191"/>
      <c r="DD47" s="191"/>
      <c r="DH47" s="191"/>
      <c r="DX47" s="191"/>
      <c r="DY47" s="191"/>
      <c r="DZ47" s="191"/>
      <c r="ED47" s="191"/>
      <c r="EE47" s="191"/>
      <c r="ET47" s="192"/>
      <c r="EU47" s="192"/>
      <c r="EV47" s="192"/>
      <c r="EW47" s="155"/>
      <c r="EX47" s="155"/>
      <c r="EY47" s="155"/>
      <c r="EZ47" s="155"/>
      <c r="FA47" s="155"/>
      <c r="FB47" s="155"/>
      <c r="FC47" s="155"/>
      <c r="FD47" s="155"/>
      <c r="FE47" s="155"/>
      <c r="FF47" s="155"/>
      <c r="FG47" s="155"/>
      <c r="FH47" s="155"/>
      <c r="FI47" s="155"/>
      <c r="FJ47" s="155"/>
      <c r="FK47" s="155"/>
      <c r="FL47" s="155"/>
      <c r="FM47" s="155"/>
      <c r="FO47" s="155"/>
      <c r="FQ47" s="155"/>
      <c r="FR47" s="155"/>
      <c r="FS47" s="155"/>
      <c r="FU47" s="155"/>
      <c r="FV47" s="155"/>
      <c r="FW47" s="155"/>
      <c r="FX47" s="155"/>
      <c r="FY47" s="155"/>
      <c r="FZ47" s="155"/>
      <c r="GB47" s="155"/>
      <c r="GE47" s="155"/>
    </row>
    <row r="48" spans="1:187" s="154" customFormat="1" ht="16.5" thickBot="1" x14ac:dyDescent="0.3">
      <c r="A48" s="837" t="s">
        <v>95</v>
      </c>
      <c r="B48" s="832" t="s">
        <v>527</v>
      </c>
      <c r="C48" s="1022" t="str">
        <f>IF(AND($C47="",$D47="",$E47="",$F47="",$G47="",$H47="",$I47="",$J47="",$K47="",$L47="",$M47="",$N47="",$O47=""),"",IF($C47="",0,$C47)+IF($D47="",0,$D47)+IF($E47="",0,$E47)+IF($F47="",0,$F47)+IF($G47="",0,$G47)+IF($H47="",0,$H47)+IF($I47="",0,$I47)+IF($J47="",0,$J47)+IF($K47="",0,$K47)+IF($L47="",0,$L47)+IF($M47="",0,$M47)+IF($N47="",0,$N47)+IF($O47="",0,$O47))</f>
        <v/>
      </c>
      <c r="D48" s="838"/>
      <c r="E48" s="839"/>
      <c r="F48" s="789"/>
      <c r="G48" s="790"/>
      <c r="H48" s="790"/>
      <c r="I48" s="790"/>
      <c r="J48" s="790"/>
      <c r="K48" s="796"/>
      <c r="L48" s="796"/>
      <c r="M48" s="796"/>
      <c r="N48" s="796"/>
      <c r="O48" s="796"/>
      <c r="P48" s="796"/>
      <c r="Q48" s="796"/>
      <c r="R48" s="796"/>
      <c r="S48" s="796"/>
      <c r="T48" s="796"/>
      <c r="U48" s="796"/>
      <c r="V48" s="796"/>
      <c r="W48" s="796"/>
      <c r="X48" s="796"/>
      <c r="Y48" s="796"/>
      <c r="Z48" s="796"/>
      <c r="AA48" s="796"/>
      <c r="AB48" s="796"/>
      <c r="AC48" s="796"/>
      <c r="AD48" s="796"/>
      <c r="AE48" s="792"/>
      <c r="AF48" s="792"/>
      <c r="AG48" s="792"/>
      <c r="AH48" s="792"/>
      <c r="AI48" s="792"/>
      <c r="AJ48" s="792"/>
      <c r="AK48" s="792"/>
      <c r="AL48" s="792"/>
      <c r="AM48" s="792"/>
      <c r="AN48" s="792"/>
      <c r="AO48" s="193"/>
      <c r="AP48" s="193"/>
      <c r="AQ48" s="156"/>
      <c r="AR48" s="157"/>
      <c r="AS48" s="157"/>
      <c r="AT48" s="156"/>
      <c r="AU48" s="157"/>
      <c r="AV48" s="157"/>
      <c r="AW48" s="156"/>
      <c r="AX48" s="157"/>
      <c r="AY48" s="157"/>
      <c r="AZ48" s="156"/>
      <c r="BA48" s="157"/>
      <c r="BB48" s="157"/>
      <c r="BC48" s="156"/>
      <c r="BD48" s="157"/>
      <c r="BE48" s="157"/>
      <c r="BF48" s="156"/>
      <c r="BG48" s="157"/>
      <c r="BH48" s="157"/>
      <c r="BI48" s="156"/>
      <c r="BJ48" s="157"/>
      <c r="BK48" s="157"/>
      <c r="BL48" s="156"/>
      <c r="BM48" s="157"/>
      <c r="BN48" s="157"/>
      <c r="BO48" s="157"/>
      <c r="BP48" s="157"/>
      <c r="BQ48" s="157"/>
      <c r="BR48" s="157"/>
      <c r="BS48" s="157"/>
      <c r="BT48" s="157"/>
      <c r="BU48" s="157"/>
      <c r="BV48" s="157"/>
      <c r="BW48" s="157"/>
      <c r="BX48" s="156"/>
      <c r="BY48" s="157"/>
      <c r="BZ48" s="157"/>
      <c r="CA48" s="155"/>
      <c r="CB48" s="190"/>
      <c r="CI48" s="191"/>
      <c r="CK48" s="191"/>
      <c r="CL48" s="191"/>
      <c r="CN48" s="191"/>
      <c r="CO48" s="191"/>
      <c r="CP48" s="191"/>
      <c r="CT48" s="191"/>
      <c r="CU48" s="191"/>
      <c r="CV48" s="191"/>
      <c r="CW48" s="191"/>
      <c r="CX48" s="191"/>
      <c r="CY48" s="191"/>
      <c r="CZ48" s="191"/>
      <c r="DA48" s="191"/>
      <c r="DB48" s="191"/>
      <c r="DC48" s="191"/>
      <c r="DD48" s="191"/>
      <c r="DH48" s="191"/>
      <c r="DX48" s="191"/>
      <c r="DY48" s="191"/>
      <c r="DZ48" s="191"/>
      <c r="ED48" s="191"/>
      <c r="EE48" s="191"/>
      <c r="ET48" s="192"/>
      <c r="EU48" s="192"/>
      <c r="EV48" s="192"/>
      <c r="EW48" s="155"/>
      <c r="EX48" s="155"/>
      <c r="EY48" s="155"/>
      <c r="EZ48" s="155"/>
      <c r="FA48" s="155"/>
      <c r="FB48" s="155"/>
      <c r="FC48" s="155"/>
      <c r="FD48" s="155"/>
      <c r="FE48" s="155"/>
      <c r="FF48" s="155"/>
      <c r="FG48" s="155"/>
      <c r="FH48" s="155"/>
      <c r="FI48" s="155"/>
      <c r="FJ48" s="155"/>
      <c r="FK48" s="155"/>
      <c r="FL48" s="155"/>
      <c r="FM48" s="155"/>
      <c r="FO48" s="155"/>
      <c r="FQ48" s="155"/>
      <c r="FR48" s="155"/>
      <c r="FS48" s="155"/>
      <c r="FU48" s="155"/>
      <c r="FV48" s="155"/>
      <c r="FW48" s="155"/>
      <c r="FX48" s="155"/>
      <c r="FY48" s="155"/>
      <c r="FZ48" s="155"/>
      <c r="GB48" s="155"/>
      <c r="GE48" s="155"/>
    </row>
    <row r="49" spans="1:187" s="154" customFormat="1" x14ac:dyDescent="0.2">
      <c r="A49" s="840"/>
      <c r="B49" s="841"/>
      <c r="C49" s="842"/>
      <c r="D49" s="842"/>
      <c r="E49" s="843"/>
      <c r="F49" s="795"/>
      <c r="G49" s="796"/>
      <c r="H49" s="796"/>
      <c r="I49" s="796"/>
      <c r="J49" s="796"/>
      <c r="K49" s="796"/>
      <c r="L49" s="796"/>
      <c r="M49" s="796"/>
      <c r="N49" s="796"/>
      <c r="O49" s="796"/>
      <c r="P49" s="796"/>
      <c r="Q49" s="796"/>
      <c r="R49" s="796"/>
      <c r="S49" s="796"/>
      <c r="T49" s="796"/>
      <c r="U49" s="796"/>
      <c r="V49" s="796"/>
      <c r="W49" s="796"/>
      <c r="X49" s="796"/>
      <c r="Y49" s="796"/>
      <c r="Z49" s="796"/>
      <c r="AA49" s="796"/>
      <c r="AB49" s="796"/>
      <c r="AC49" s="796"/>
      <c r="AD49" s="796"/>
      <c r="AE49" s="792"/>
      <c r="AF49" s="792"/>
      <c r="AG49" s="792"/>
      <c r="AH49" s="792"/>
      <c r="AI49" s="792"/>
      <c r="AJ49" s="792"/>
      <c r="AK49" s="792"/>
      <c r="AL49" s="792"/>
      <c r="AM49" s="792"/>
      <c r="AN49" s="792"/>
      <c r="AO49" s="193"/>
      <c r="AP49" s="193"/>
      <c r="AQ49" s="156"/>
      <c r="AR49" s="157"/>
      <c r="AS49" s="157"/>
      <c r="AT49" s="156"/>
      <c r="AU49" s="157"/>
      <c r="AV49" s="157"/>
      <c r="AW49" s="156"/>
      <c r="AX49" s="157"/>
      <c r="AY49" s="157"/>
      <c r="AZ49" s="156"/>
      <c r="BA49" s="157"/>
      <c r="BB49" s="157"/>
      <c r="BC49" s="156"/>
      <c r="BD49" s="157"/>
      <c r="BE49" s="157"/>
      <c r="BF49" s="156"/>
      <c r="BG49" s="157"/>
      <c r="BH49" s="157"/>
      <c r="BI49" s="156"/>
      <c r="BJ49" s="157"/>
      <c r="BK49" s="157"/>
      <c r="BL49" s="156"/>
      <c r="BM49" s="157"/>
      <c r="BN49" s="157"/>
      <c r="BO49" s="157"/>
      <c r="BP49" s="157"/>
      <c r="BQ49" s="157"/>
      <c r="BR49" s="157"/>
      <c r="BS49" s="157"/>
      <c r="BT49" s="157"/>
      <c r="BU49" s="157"/>
      <c r="BV49" s="157"/>
      <c r="BW49" s="157"/>
      <c r="BX49" s="156"/>
      <c r="BY49" s="157"/>
      <c r="BZ49" s="157"/>
      <c r="CA49" s="155"/>
      <c r="CB49" s="190"/>
      <c r="CI49" s="191"/>
      <c r="CK49" s="191"/>
      <c r="CL49" s="191"/>
      <c r="CN49" s="191"/>
      <c r="CO49" s="191"/>
      <c r="CP49" s="191"/>
      <c r="CT49" s="191"/>
      <c r="CU49" s="191"/>
      <c r="CV49" s="191"/>
      <c r="CW49" s="191"/>
      <c r="CX49" s="191"/>
      <c r="CY49" s="191"/>
      <c r="CZ49" s="191"/>
      <c r="DA49" s="191"/>
      <c r="DB49" s="191"/>
      <c r="DC49" s="191"/>
      <c r="DD49" s="191"/>
      <c r="DH49" s="191"/>
      <c r="DX49" s="191"/>
      <c r="DY49" s="191"/>
      <c r="DZ49" s="191"/>
      <c r="ED49" s="191"/>
      <c r="EE49" s="191"/>
      <c r="ET49" s="192"/>
      <c r="EU49" s="192"/>
      <c r="EV49" s="192"/>
      <c r="EW49" s="155"/>
      <c r="EX49" s="155"/>
      <c r="EY49" s="155"/>
      <c r="EZ49" s="155"/>
      <c r="FA49" s="155"/>
      <c r="FB49" s="155"/>
      <c r="FC49" s="155"/>
      <c r="FD49" s="155"/>
      <c r="FE49" s="155"/>
      <c r="FF49" s="155"/>
      <c r="FG49" s="155"/>
      <c r="FH49" s="155"/>
      <c r="FI49" s="155"/>
      <c r="FJ49" s="155"/>
      <c r="FK49" s="155"/>
      <c r="FL49" s="155"/>
      <c r="FM49" s="155"/>
      <c r="FO49" s="155"/>
      <c r="FQ49" s="155"/>
      <c r="FR49" s="155"/>
      <c r="FS49" s="155"/>
      <c r="FU49" s="155"/>
      <c r="FV49" s="155"/>
      <c r="FW49" s="155"/>
      <c r="FX49" s="155"/>
      <c r="FY49" s="155"/>
      <c r="FZ49" s="155"/>
      <c r="GB49" s="155"/>
      <c r="GE49" s="155"/>
    </row>
    <row r="50" spans="1:187" s="154" customFormat="1" ht="15" customHeight="1" thickBot="1" x14ac:dyDescent="0.25">
      <c r="A50" s="844"/>
      <c r="B50" s="842"/>
      <c r="C50" s="842"/>
      <c r="D50" s="845"/>
      <c r="E50" s="846"/>
      <c r="F50" s="795"/>
      <c r="G50" s="796"/>
      <c r="H50" s="796"/>
      <c r="I50" s="796"/>
      <c r="J50" s="796"/>
      <c r="K50" s="796"/>
      <c r="L50" s="796"/>
      <c r="M50" s="796"/>
      <c r="N50" s="796"/>
      <c r="O50" s="796"/>
      <c r="P50" s="796"/>
      <c r="Q50" s="796"/>
      <c r="R50" s="796"/>
      <c r="S50" s="796"/>
      <c r="T50" s="796"/>
      <c r="U50" s="796"/>
      <c r="V50" s="796"/>
      <c r="W50" s="796"/>
      <c r="X50" s="796"/>
      <c r="Y50" s="796"/>
      <c r="Z50" s="796"/>
      <c r="AA50" s="796"/>
      <c r="AB50" s="796"/>
      <c r="AC50" s="796"/>
      <c r="AD50" s="796"/>
      <c r="AE50" s="792"/>
      <c r="AF50" s="792"/>
      <c r="AG50" s="792"/>
      <c r="AH50" s="792"/>
      <c r="AI50" s="792"/>
      <c r="AJ50" s="792"/>
      <c r="AK50" s="792"/>
      <c r="AL50" s="792"/>
      <c r="AM50" s="792"/>
      <c r="AN50" s="792"/>
      <c r="AO50" s="193"/>
      <c r="AP50" s="193"/>
      <c r="AQ50" s="156"/>
      <c r="AR50" s="157"/>
      <c r="AS50" s="157"/>
      <c r="AT50" s="156"/>
      <c r="AU50" s="157"/>
      <c r="AV50" s="157"/>
      <c r="AW50" s="156"/>
      <c r="AX50" s="157"/>
      <c r="AY50" s="157"/>
      <c r="AZ50" s="156"/>
      <c r="BA50" s="157"/>
      <c r="BB50" s="157"/>
      <c r="BC50" s="156"/>
      <c r="BD50" s="157"/>
      <c r="BE50" s="157"/>
      <c r="BF50" s="156"/>
      <c r="BG50" s="157"/>
      <c r="BH50" s="157"/>
      <c r="BI50" s="156"/>
      <c r="BJ50" s="157"/>
      <c r="BK50" s="157"/>
      <c r="BL50" s="156"/>
      <c r="BM50" s="157"/>
      <c r="BN50" s="157"/>
      <c r="BO50" s="157"/>
      <c r="BP50" s="157"/>
      <c r="BQ50" s="157"/>
      <c r="BR50" s="157"/>
      <c r="BS50" s="157"/>
      <c r="BT50" s="157"/>
      <c r="BU50" s="157"/>
      <c r="BV50" s="157"/>
      <c r="BW50" s="157"/>
      <c r="BX50" s="156"/>
      <c r="BY50" s="157"/>
      <c r="BZ50" s="157"/>
      <c r="CA50" s="155"/>
      <c r="CB50" s="190"/>
      <c r="CI50" s="191"/>
      <c r="CK50" s="191"/>
      <c r="CL50" s="191"/>
      <c r="CN50" s="191"/>
      <c r="CO50" s="191"/>
      <c r="CP50" s="191"/>
      <c r="CT50" s="191"/>
      <c r="CU50" s="191"/>
      <c r="CV50" s="191"/>
      <c r="CW50" s="191"/>
      <c r="CX50" s="191"/>
      <c r="CY50" s="191"/>
      <c r="CZ50" s="191"/>
      <c r="DA50" s="191"/>
      <c r="DB50" s="191"/>
      <c r="DC50" s="191"/>
      <c r="DD50" s="191"/>
      <c r="DH50" s="191"/>
      <c r="DX50" s="191"/>
      <c r="DY50" s="191"/>
      <c r="DZ50" s="191"/>
      <c r="ED50" s="191"/>
      <c r="EE50" s="191"/>
      <c r="ET50" s="192"/>
      <c r="EU50" s="192"/>
      <c r="EV50" s="192"/>
      <c r="EW50" s="155"/>
      <c r="EX50" s="155"/>
      <c r="EY50" s="155"/>
      <c r="EZ50" s="155"/>
      <c r="FA50" s="155"/>
      <c r="FB50" s="155"/>
      <c r="FC50" s="155"/>
      <c r="FD50" s="155"/>
      <c r="FE50" s="155"/>
      <c r="FF50" s="155"/>
      <c r="FG50" s="155"/>
      <c r="FH50" s="155"/>
      <c r="FI50" s="155"/>
      <c r="FJ50" s="155"/>
      <c r="FK50" s="155"/>
      <c r="FL50" s="155"/>
      <c r="FM50" s="155"/>
      <c r="FO50" s="155"/>
      <c r="FQ50" s="155"/>
      <c r="FR50" s="155"/>
      <c r="FS50" s="155"/>
      <c r="FU50" s="155"/>
      <c r="FV50" s="155"/>
      <c r="FW50" s="155"/>
      <c r="FX50" s="155"/>
      <c r="FY50" s="155"/>
      <c r="FZ50" s="155"/>
      <c r="GB50" s="155"/>
      <c r="GE50" s="155"/>
    </row>
    <row r="51" spans="1:187" s="154" customFormat="1" ht="18.75" thickBot="1" x14ac:dyDescent="0.3">
      <c r="A51" s="797"/>
      <c r="B51" s="794"/>
      <c r="C51" s="798" t="s">
        <v>516</v>
      </c>
      <c r="D51" s="799"/>
      <c r="E51" s="800"/>
      <c r="F51" s="801"/>
      <c r="G51" s="796"/>
      <c r="H51" s="796"/>
      <c r="I51" s="796"/>
      <c r="J51" s="796"/>
      <c r="K51" s="796"/>
      <c r="L51" s="796"/>
      <c r="M51" s="796"/>
      <c r="N51" s="796"/>
      <c r="O51" s="796"/>
      <c r="P51" s="796"/>
      <c r="Q51" s="796"/>
      <c r="R51" s="796"/>
      <c r="S51" s="796"/>
      <c r="T51" s="796"/>
      <c r="U51" s="796"/>
      <c r="V51" s="796"/>
      <c r="W51" s="796"/>
      <c r="X51" s="796"/>
      <c r="Y51" s="796"/>
      <c r="Z51" s="796"/>
      <c r="AA51" s="796"/>
      <c r="AB51" s="796"/>
      <c r="AC51" s="796"/>
      <c r="AD51" s="796"/>
      <c r="AE51" s="792"/>
      <c r="AF51" s="792"/>
      <c r="AG51" s="792"/>
      <c r="AH51" s="792"/>
      <c r="AI51" s="792"/>
      <c r="AJ51" s="792"/>
      <c r="AK51" s="792"/>
      <c r="AL51" s="792"/>
      <c r="AM51" s="792"/>
      <c r="AN51" s="792"/>
      <c r="AO51" s="193"/>
      <c r="AP51" s="193"/>
      <c r="AQ51" s="156"/>
      <c r="AR51" s="157"/>
      <c r="AS51" s="157"/>
      <c r="AT51" s="156"/>
      <c r="AU51" s="157"/>
      <c r="AV51" s="157"/>
      <c r="AW51" s="156"/>
      <c r="AX51" s="157"/>
      <c r="AY51" s="157"/>
      <c r="AZ51" s="156"/>
      <c r="BA51" s="157"/>
      <c r="BB51" s="157"/>
      <c r="BC51" s="156"/>
      <c r="BD51" s="157"/>
      <c r="BE51" s="157"/>
      <c r="BF51" s="156"/>
      <c r="BG51" s="157"/>
      <c r="BH51" s="157"/>
      <c r="BI51" s="156"/>
      <c r="BJ51" s="157"/>
      <c r="BK51" s="157"/>
      <c r="BL51" s="156"/>
      <c r="BM51" s="157"/>
      <c r="BN51" s="157"/>
      <c r="BO51" s="157"/>
      <c r="BP51" s="157"/>
      <c r="BQ51" s="157"/>
      <c r="BR51" s="157"/>
      <c r="BS51" s="157"/>
      <c r="BT51" s="157"/>
      <c r="BU51" s="157"/>
      <c r="BV51" s="157"/>
      <c r="BW51" s="157"/>
      <c r="BX51" s="156"/>
      <c r="BY51" s="157"/>
      <c r="BZ51" s="157"/>
      <c r="CA51" s="155"/>
      <c r="CB51" s="190"/>
      <c r="CI51" s="191"/>
      <c r="CK51" s="191"/>
      <c r="CL51" s="191"/>
      <c r="CN51" s="191"/>
      <c r="CO51" s="191"/>
      <c r="CP51" s="191"/>
      <c r="CT51" s="191"/>
      <c r="CU51" s="191"/>
      <c r="CV51" s="191"/>
      <c r="CW51" s="191"/>
      <c r="CX51" s="191"/>
      <c r="CY51" s="191"/>
      <c r="CZ51" s="191"/>
      <c r="DA51" s="191"/>
      <c r="DB51" s="191"/>
      <c r="DC51" s="191"/>
      <c r="DD51" s="191"/>
      <c r="DH51" s="191"/>
      <c r="DX51" s="191"/>
      <c r="DY51" s="191"/>
      <c r="DZ51" s="191"/>
      <c r="ED51" s="191"/>
      <c r="EE51" s="191"/>
      <c r="ET51" s="192"/>
      <c r="EU51" s="192"/>
      <c r="EV51" s="192"/>
      <c r="EW51" s="155"/>
      <c r="EX51" s="155"/>
      <c r="EY51" s="155"/>
      <c r="EZ51" s="155"/>
      <c r="FA51" s="155"/>
      <c r="FB51" s="155"/>
      <c r="FC51" s="155"/>
      <c r="FD51" s="155"/>
      <c r="FE51" s="155"/>
      <c r="FF51" s="155"/>
      <c r="FG51" s="155"/>
      <c r="FH51" s="155"/>
      <c r="FI51" s="155"/>
      <c r="FJ51" s="155"/>
      <c r="FK51" s="155"/>
      <c r="FL51" s="155"/>
      <c r="FM51" s="155"/>
      <c r="FO51" s="155"/>
      <c r="FQ51" s="155"/>
      <c r="FR51" s="155"/>
      <c r="FS51" s="155"/>
      <c r="FU51" s="155"/>
      <c r="FV51" s="155"/>
      <c r="FW51" s="155"/>
      <c r="FX51" s="155"/>
      <c r="FY51" s="155"/>
      <c r="FZ51" s="155"/>
      <c r="GB51" s="155"/>
      <c r="GE51" s="155"/>
    </row>
    <row r="52" spans="1:187" s="154" customFormat="1" x14ac:dyDescent="0.2">
      <c r="A52" s="858"/>
      <c r="B52" s="859"/>
      <c r="C52" s="1625" t="s">
        <v>437</v>
      </c>
      <c r="D52" s="1626"/>
      <c r="E52" s="1627"/>
      <c r="F52" s="803"/>
      <c r="G52" s="790"/>
      <c r="H52" s="790"/>
      <c r="I52" s="790"/>
      <c r="J52" s="790"/>
      <c r="K52" s="790"/>
      <c r="L52" s="790"/>
      <c r="M52" s="790"/>
      <c r="N52" s="790"/>
      <c r="O52" s="790"/>
      <c r="P52" s="790"/>
      <c r="Q52" s="790"/>
      <c r="R52" s="790"/>
      <c r="S52" s="790"/>
      <c r="T52" s="790"/>
      <c r="U52" s="790"/>
      <c r="V52" s="790"/>
      <c r="W52" s="790"/>
      <c r="X52" s="790"/>
      <c r="Y52" s="790"/>
      <c r="Z52" s="790"/>
      <c r="AA52" s="790"/>
      <c r="AB52" s="790"/>
      <c r="AC52" s="790"/>
      <c r="AD52" s="790"/>
      <c r="AE52" s="790"/>
      <c r="AF52" s="790"/>
      <c r="AG52" s="790"/>
      <c r="AH52" s="790"/>
      <c r="AI52" s="790"/>
      <c r="AJ52" s="790"/>
      <c r="AK52" s="790"/>
      <c r="AL52" s="790"/>
      <c r="AM52" s="790"/>
      <c r="AN52" s="790"/>
      <c r="AS52" s="157"/>
      <c r="AT52" s="156"/>
      <c r="AU52" s="157"/>
      <c r="AV52" s="157"/>
      <c r="AW52" s="156"/>
      <c r="AX52" s="157"/>
      <c r="AY52" s="157"/>
      <c r="AZ52" s="156"/>
      <c r="BA52" s="157"/>
      <c r="BB52" s="157"/>
      <c r="BC52" s="156"/>
      <c r="BD52" s="157"/>
      <c r="BE52" s="157"/>
      <c r="BF52" s="156"/>
      <c r="BG52" s="157"/>
      <c r="BH52" s="157"/>
      <c r="BI52" s="156"/>
      <c r="BJ52" s="157"/>
      <c r="BK52" s="157"/>
      <c r="BL52" s="156"/>
      <c r="BM52" s="157"/>
      <c r="BN52" s="157"/>
      <c r="BO52" s="157"/>
      <c r="BP52" s="157"/>
      <c r="BQ52" s="157"/>
      <c r="BR52" s="157"/>
      <c r="BS52" s="157"/>
      <c r="BT52" s="157"/>
      <c r="BU52" s="157"/>
      <c r="BV52" s="157"/>
      <c r="BW52" s="157"/>
      <c r="BX52" s="156"/>
      <c r="BY52" s="157"/>
      <c r="BZ52" s="157"/>
      <c r="CA52" s="155"/>
      <c r="CB52" s="190"/>
      <c r="CI52" s="191"/>
      <c r="CK52" s="191"/>
      <c r="CL52" s="191"/>
      <c r="CN52" s="191"/>
      <c r="CO52" s="191"/>
      <c r="CP52" s="191"/>
      <c r="CT52" s="191"/>
      <c r="CU52" s="191"/>
      <c r="CV52" s="191"/>
      <c r="CW52" s="191"/>
      <c r="CX52" s="191"/>
      <c r="CY52" s="191"/>
      <c r="CZ52" s="191"/>
      <c r="DA52" s="191"/>
      <c r="DB52" s="191"/>
      <c r="DC52" s="191"/>
      <c r="DD52" s="191"/>
      <c r="DH52" s="191"/>
      <c r="DX52" s="191"/>
      <c r="DY52" s="191"/>
      <c r="DZ52" s="191"/>
      <c r="ED52" s="191"/>
      <c r="EE52" s="191"/>
      <c r="ET52" s="192"/>
      <c r="EU52" s="192"/>
      <c r="EV52" s="192"/>
      <c r="EW52" s="155"/>
      <c r="EX52" s="155"/>
      <c r="EY52" s="155"/>
      <c r="EZ52" s="155"/>
      <c r="FA52" s="155"/>
      <c r="FB52" s="155"/>
      <c r="FC52" s="155"/>
      <c r="FD52" s="155"/>
      <c r="FE52" s="155"/>
      <c r="FF52" s="155"/>
      <c r="FG52" s="155"/>
      <c r="FH52" s="155"/>
      <c r="FI52" s="155"/>
      <c r="FJ52" s="155"/>
      <c r="FK52" s="155"/>
      <c r="FL52" s="155"/>
      <c r="FM52" s="155"/>
      <c r="FO52" s="155"/>
      <c r="FQ52" s="155"/>
      <c r="FR52" s="155"/>
      <c r="FS52" s="155"/>
      <c r="FU52" s="155"/>
      <c r="FV52" s="155"/>
      <c r="FW52" s="155"/>
      <c r="FX52" s="155"/>
      <c r="FY52" s="155"/>
      <c r="FZ52" s="155"/>
      <c r="GB52" s="155"/>
      <c r="GE52" s="155"/>
    </row>
    <row r="53" spans="1:187" s="428" customFormat="1" ht="26.25" thickBot="1" x14ac:dyDescent="0.25">
      <c r="A53" s="860"/>
      <c r="B53" s="805"/>
      <c r="C53" s="806">
        <v>150</v>
      </c>
      <c r="D53" s="807">
        <v>200</v>
      </c>
      <c r="E53" s="808">
        <v>300</v>
      </c>
      <c r="F53" s="812" t="s">
        <v>118</v>
      </c>
      <c r="G53" s="812" t="s">
        <v>116</v>
      </c>
      <c r="H53" s="812" t="s">
        <v>120</v>
      </c>
      <c r="I53" s="812" t="s">
        <v>122</v>
      </c>
      <c r="J53" s="812" t="s">
        <v>124</v>
      </c>
      <c r="K53" s="812" t="s">
        <v>126</v>
      </c>
      <c r="L53" s="812" t="s">
        <v>128</v>
      </c>
      <c r="M53" s="812" t="s">
        <v>130</v>
      </c>
      <c r="N53" s="812" t="s">
        <v>132</v>
      </c>
      <c r="O53" s="861" t="s">
        <v>134</v>
      </c>
      <c r="P53" s="805"/>
      <c r="Q53" s="805"/>
      <c r="R53" s="805"/>
      <c r="S53" s="805"/>
      <c r="T53" s="805"/>
      <c r="U53" s="805"/>
      <c r="V53" s="805"/>
      <c r="W53" s="805"/>
      <c r="X53" s="805"/>
      <c r="Y53" s="805"/>
      <c r="Z53" s="805"/>
      <c r="AA53" s="805"/>
      <c r="AB53" s="805"/>
      <c r="AC53" s="805"/>
      <c r="AD53" s="805"/>
      <c r="AE53" s="805"/>
      <c r="AF53" s="805"/>
      <c r="AG53" s="805"/>
      <c r="AH53" s="805"/>
      <c r="AI53" s="805"/>
      <c r="AJ53" s="805"/>
      <c r="AK53" s="805"/>
      <c r="AL53" s="805"/>
      <c r="AM53" s="805"/>
      <c r="AN53" s="805"/>
      <c r="AS53" s="425"/>
      <c r="AT53" s="423"/>
      <c r="AU53" s="425"/>
      <c r="AV53" s="425"/>
      <c r="AW53" s="423"/>
      <c r="AX53" s="425"/>
      <c r="AY53" s="425"/>
      <c r="AZ53" s="423"/>
      <c r="BA53" s="425"/>
      <c r="BB53" s="425"/>
      <c r="BC53" s="423"/>
      <c r="BD53" s="425"/>
      <c r="BE53" s="425"/>
      <c r="BF53" s="423"/>
      <c r="BG53" s="425"/>
      <c r="BH53" s="425"/>
      <c r="BI53" s="423"/>
      <c r="BJ53" s="425"/>
      <c r="BK53" s="425"/>
      <c r="BL53" s="423"/>
      <c r="BM53" s="425"/>
      <c r="BN53" s="425"/>
      <c r="BO53" s="425"/>
      <c r="BP53" s="425"/>
      <c r="BQ53" s="425"/>
      <c r="BR53" s="425"/>
      <c r="BS53" s="425"/>
      <c r="BT53" s="425"/>
      <c r="BU53" s="425"/>
      <c r="BV53" s="425"/>
      <c r="BW53" s="425"/>
      <c r="BX53" s="423"/>
      <c r="BY53" s="425"/>
      <c r="BZ53" s="425"/>
      <c r="CA53" s="426"/>
      <c r="CB53" s="427"/>
      <c r="CI53" s="429"/>
      <c r="CK53" s="429"/>
      <c r="CL53" s="429"/>
      <c r="CN53" s="429"/>
      <c r="CO53" s="429"/>
      <c r="CP53" s="429"/>
      <c r="CT53" s="429"/>
      <c r="CU53" s="429"/>
      <c r="CV53" s="429"/>
      <c r="CW53" s="429"/>
      <c r="CX53" s="429"/>
      <c r="CY53" s="429"/>
      <c r="CZ53" s="429"/>
      <c r="DA53" s="429"/>
      <c r="DB53" s="429"/>
      <c r="DC53" s="429"/>
      <c r="DD53" s="429"/>
      <c r="DH53" s="429"/>
      <c r="DX53" s="429"/>
      <c r="DY53" s="429"/>
      <c r="DZ53" s="429"/>
      <c r="ED53" s="429"/>
      <c r="EE53" s="429"/>
      <c r="ET53" s="430"/>
      <c r="EU53" s="430"/>
      <c r="EV53" s="430"/>
      <c r="EW53" s="426"/>
      <c r="EX53" s="426"/>
      <c r="EY53" s="426"/>
      <c r="EZ53" s="426"/>
      <c r="FA53" s="426"/>
      <c r="FB53" s="426"/>
      <c r="FC53" s="426"/>
      <c r="FD53" s="426"/>
      <c r="FE53" s="426"/>
      <c r="FF53" s="426"/>
      <c r="FG53" s="426"/>
      <c r="FH53" s="426"/>
      <c r="FI53" s="426"/>
      <c r="FJ53" s="426"/>
      <c r="FK53" s="426"/>
      <c r="FL53" s="426"/>
      <c r="FM53" s="426"/>
      <c r="FO53" s="426"/>
      <c r="FQ53" s="426"/>
      <c r="FR53" s="426"/>
      <c r="FS53" s="426"/>
      <c r="FU53" s="426"/>
      <c r="FV53" s="426"/>
      <c r="FW53" s="426"/>
      <c r="FX53" s="426"/>
      <c r="FY53" s="426"/>
      <c r="FZ53" s="426"/>
      <c r="GB53" s="426"/>
      <c r="GE53" s="426"/>
    </row>
    <row r="54" spans="1:187" s="154" customFormat="1" ht="15.75" x14ac:dyDescent="0.25">
      <c r="A54" s="814" t="s">
        <v>92</v>
      </c>
      <c r="B54" s="847" t="s">
        <v>89</v>
      </c>
      <c r="C54" s="816">
        <f>(150/2)*(150/2)</f>
        <v>5625</v>
      </c>
      <c r="D54" s="817">
        <f>(200/2)*(200/2)</f>
        <v>10000</v>
      </c>
      <c r="E54" s="818">
        <f>(300/2)*(300/2)</f>
        <v>22500</v>
      </c>
      <c r="F54" s="1009" t="str">
        <f>IF((E21=""),"",(E21/2)*(E21/2))</f>
        <v/>
      </c>
      <c r="G54" s="1009" t="str">
        <f>IF((G21=""),"",(G21/2)*(G21/2))</f>
        <v/>
      </c>
      <c r="H54" s="1009" t="str">
        <f>IF((I21=""),"",(I21/2)*(I21/2))</f>
        <v/>
      </c>
      <c r="I54" s="1009" t="str">
        <f>IF((K21=""),"",(K21/2)*(K21/2))</f>
        <v/>
      </c>
      <c r="J54" s="819" t="str">
        <f>IF((M21=""),"",(M21/2)*(M21/2))</f>
        <v/>
      </c>
      <c r="K54" s="819" t="str">
        <f>IF((O21=""),"",(O21/2)*(O21/2))</f>
        <v/>
      </c>
      <c r="L54" s="819" t="str">
        <f>IF((Q21=""),"",(Q21/2)*(Q21/2))</f>
        <v/>
      </c>
      <c r="M54" s="819" t="str">
        <f>IF((S21=""),"",(S21/2)*(S21/2))</f>
        <v/>
      </c>
      <c r="N54" s="819" t="str">
        <f>IF((U21=""),"",(U21/2)*(U21/2))</f>
        <v/>
      </c>
      <c r="O54" s="862" t="str">
        <f>IF((W21=""),"",(W21/2)*(W21/2))</f>
        <v/>
      </c>
      <c r="P54" s="790"/>
      <c r="Q54" s="790"/>
      <c r="R54" s="790"/>
      <c r="S54" s="790"/>
      <c r="T54" s="790"/>
      <c r="U54" s="790"/>
      <c r="V54" s="790"/>
      <c r="W54" s="790"/>
      <c r="X54" s="790"/>
      <c r="Y54" s="790"/>
      <c r="Z54" s="790"/>
      <c r="AA54" s="790"/>
      <c r="AB54" s="790"/>
      <c r="AC54" s="790"/>
      <c r="AD54" s="790"/>
      <c r="AE54" s="790"/>
      <c r="AF54" s="790"/>
      <c r="AG54" s="790"/>
      <c r="AH54" s="790"/>
      <c r="AI54" s="790"/>
      <c r="AJ54" s="790"/>
      <c r="AK54" s="790"/>
      <c r="AL54" s="790"/>
      <c r="AM54" s="790"/>
      <c r="AN54" s="790"/>
      <c r="AS54" s="157"/>
      <c r="AT54" s="156"/>
      <c r="AU54" s="157"/>
      <c r="AV54" s="157"/>
      <c r="AW54" s="156"/>
      <c r="AX54" s="157"/>
      <c r="AY54" s="157"/>
      <c r="AZ54" s="156"/>
      <c r="BA54" s="157"/>
      <c r="BB54" s="157"/>
      <c r="BC54" s="156"/>
      <c r="BD54" s="157"/>
      <c r="BE54" s="157"/>
      <c r="BF54" s="156"/>
      <c r="BG54" s="157"/>
      <c r="BH54" s="157"/>
      <c r="BI54" s="156"/>
      <c r="BJ54" s="157"/>
      <c r="BK54" s="157"/>
      <c r="BL54" s="156"/>
      <c r="BM54" s="157"/>
      <c r="BN54" s="157"/>
      <c r="BO54" s="157"/>
      <c r="BP54" s="157"/>
      <c r="BQ54" s="157"/>
      <c r="BR54" s="157"/>
      <c r="BS54" s="157"/>
      <c r="BT54" s="157"/>
      <c r="BU54" s="157"/>
      <c r="BV54" s="157"/>
      <c r="BW54" s="157"/>
      <c r="BX54" s="156"/>
      <c r="BY54" s="157"/>
      <c r="BZ54" s="157"/>
      <c r="CA54" s="155"/>
      <c r="CB54" s="190"/>
      <c r="CI54" s="191"/>
      <c r="CK54" s="191"/>
      <c r="CL54" s="191"/>
      <c r="CN54" s="191"/>
      <c r="CO54" s="191"/>
      <c r="CP54" s="191"/>
      <c r="CT54" s="191"/>
      <c r="CU54" s="191"/>
      <c r="CV54" s="191"/>
      <c r="CW54" s="191"/>
      <c r="CX54" s="191"/>
      <c r="CY54" s="191"/>
      <c r="CZ54" s="191"/>
      <c r="DA54" s="191"/>
      <c r="DB54" s="191"/>
      <c r="DC54" s="191"/>
      <c r="DD54" s="191"/>
      <c r="DH54" s="191"/>
      <c r="DX54" s="191"/>
      <c r="DY54" s="191"/>
      <c r="DZ54" s="191"/>
      <c r="ED54" s="191"/>
      <c r="EE54" s="191"/>
      <c r="ET54" s="192"/>
      <c r="EU54" s="192"/>
      <c r="EV54" s="192"/>
      <c r="EW54" s="155"/>
      <c r="EX54" s="155"/>
      <c r="EY54" s="155"/>
      <c r="EZ54" s="155"/>
      <c r="FA54" s="155"/>
      <c r="FB54" s="155"/>
      <c r="FC54" s="155"/>
      <c r="FD54" s="155"/>
      <c r="FE54" s="155"/>
      <c r="FF54" s="155"/>
      <c r="FG54" s="155"/>
      <c r="FH54" s="155"/>
      <c r="FI54" s="155"/>
      <c r="FJ54" s="155"/>
      <c r="FK54" s="155"/>
      <c r="FL54" s="155"/>
      <c r="FM54" s="155"/>
      <c r="FO54" s="155"/>
      <c r="FQ54" s="155"/>
      <c r="FR54" s="155"/>
      <c r="FS54" s="155"/>
      <c r="FU54" s="155"/>
      <c r="FV54" s="155"/>
      <c r="FW54" s="155"/>
      <c r="FX54" s="155"/>
      <c r="FY54" s="155"/>
      <c r="FZ54" s="155"/>
      <c r="GB54" s="155"/>
      <c r="GE54" s="155"/>
    </row>
    <row r="55" spans="1:187" s="154" customFormat="1" ht="15.75" x14ac:dyDescent="0.25">
      <c r="A55" s="814" t="s">
        <v>93</v>
      </c>
      <c r="B55" s="840" t="s">
        <v>90</v>
      </c>
      <c r="C55" s="824">
        <f>(C54*3.14159)/100</f>
        <v>176.71443749999997</v>
      </c>
      <c r="D55" s="825">
        <f>(D54*3.14159)/100</f>
        <v>314.15899999999999</v>
      </c>
      <c r="E55" s="826">
        <f>(E54*3.14159)/100</f>
        <v>706.8577499999999</v>
      </c>
      <c r="F55" s="1012" t="str">
        <f t="shared" ref="F55:O55" si="4">IF((F54=""),"",(F54*3.14159)/100)</f>
        <v/>
      </c>
      <c r="G55" s="1012" t="str">
        <f t="shared" si="4"/>
        <v/>
      </c>
      <c r="H55" s="1012" t="str">
        <f t="shared" si="4"/>
        <v/>
      </c>
      <c r="I55" s="1012" t="str">
        <f t="shared" si="4"/>
        <v/>
      </c>
      <c r="J55" s="828" t="str">
        <f t="shared" si="4"/>
        <v/>
      </c>
      <c r="K55" s="828" t="str">
        <f t="shared" si="4"/>
        <v/>
      </c>
      <c r="L55" s="828" t="str">
        <f t="shared" si="4"/>
        <v/>
      </c>
      <c r="M55" s="828" t="str">
        <f t="shared" si="4"/>
        <v/>
      </c>
      <c r="N55" s="828" t="str">
        <f t="shared" si="4"/>
        <v/>
      </c>
      <c r="O55" s="863" t="str">
        <f t="shared" si="4"/>
        <v/>
      </c>
      <c r="P55" s="790"/>
      <c r="Q55" s="796"/>
      <c r="R55" s="796"/>
      <c r="S55" s="796"/>
      <c r="T55" s="796"/>
      <c r="U55" s="790"/>
      <c r="V55" s="796"/>
      <c r="W55" s="796"/>
      <c r="X55" s="796"/>
      <c r="Y55" s="796"/>
      <c r="Z55" s="796"/>
      <c r="AA55" s="796"/>
      <c r="AB55" s="796"/>
      <c r="AC55" s="796"/>
      <c r="AD55" s="796"/>
      <c r="AE55" s="790"/>
      <c r="AF55" s="790"/>
      <c r="AG55" s="790"/>
      <c r="AH55" s="790"/>
      <c r="AI55" s="790"/>
      <c r="AJ55" s="790"/>
      <c r="AK55" s="790"/>
      <c r="AL55" s="790"/>
      <c r="AM55" s="790"/>
      <c r="AN55" s="790"/>
      <c r="AO55" s="156"/>
      <c r="AP55" s="156"/>
      <c r="AQ55" s="156"/>
      <c r="AR55" s="156"/>
      <c r="AS55" s="157"/>
      <c r="AT55" s="156"/>
      <c r="AU55" s="157"/>
      <c r="AV55" s="157"/>
      <c r="AW55" s="156"/>
      <c r="AX55" s="157"/>
      <c r="AY55" s="157"/>
      <c r="AZ55" s="156"/>
      <c r="BA55" s="157"/>
      <c r="BB55" s="157"/>
      <c r="BC55" s="156"/>
      <c r="BD55" s="157"/>
      <c r="BE55" s="157"/>
      <c r="BF55" s="156"/>
      <c r="BG55" s="157"/>
      <c r="BH55" s="157"/>
      <c r="BI55" s="156"/>
      <c r="BJ55" s="157"/>
      <c r="BK55" s="157"/>
      <c r="BL55" s="156"/>
      <c r="BM55" s="157"/>
      <c r="BN55" s="157"/>
      <c r="BO55" s="157"/>
      <c r="BP55" s="157"/>
      <c r="BQ55" s="157"/>
      <c r="BR55" s="157"/>
      <c r="BS55" s="157"/>
      <c r="BT55" s="157"/>
      <c r="BU55" s="157"/>
      <c r="BV55" s="157"/>
      <c r="BW55" s="157"/>
      <c r="BX55" s="156"/>
      <c r="BY55" s="157"/>
      <c r="BZ55" s="157"/>
      <c r="CA55" s="155"/>
      <c r="CB55" s="190"/>
      <c r="CI55" s="191"/>
      <c r="CK55" s="191"/>
      <c r="CL55" s="191"/>
      <c r="CN55" s="191"/>
      <c r="CO55" s="191"/>
      <c r="CP55" s="191"/>
      <c r="CT55" s="191"/>
      <c r="CU55" s="191"/>
      <c r="CV55" s="191"/>
      <c r="CW55" s="191"/>
      <c r="CX55" s="191"/>
      <c r="CY55" s="191"/>
      <c r="CZ55" s="191"/>
      <c r="DA55" s="191"/>
      <c r="DB55" s="191"/>
      <c r="DC55" s="191"/>
      <c r="DD55" s="191"/>
      <c r="DH55" s="191"/>
      <c r="DX55" s="191"/>
      <c r="DY55" s="191"/>
      <c r="DZ55" s="191"/>
      <c r="ED55" s="191"/>
      <c r="EE55" s="191"/>
      <c r="ET55" s="192"/>
      <c r="EU55" s="192"/>
      <c r="EV55" s="192"/>
      <c r="EW55" s="155"/>
      <c r="EX55" s="155"/>
      <c r="EY55" s="155"/>
      <c r="EZ55" s="155"/>
      <c r="FA55" s="155"/>
      <c r="FB55" s="155"/>
      <c r="FC55" s="155"/>
      <c r="FD55" s="155"/>
      <c r="FE55" s="155"/>
      <c r="FF55" s="155"/>
      <c r="FG55" s="155"/>
      <c r="FH55" s="155"/>
      <c r="FI55" s="155"/>
      <c r="FJ55" s="155"/>
      <c r="FK55" s="155"/>
      <c r="FL55" s="155"/>
      <c r="FM55" s="155"/>
      <c r="FO55" s="155"/>
      <c r="FQ55" s="155"/>
      <c r="FR55" s="155"/>
      <c r="FS55" s="155"/>
      <c r="FU55" s="155"/>
      <c r="FV55" s="155"/>
      <c r="FW55" s="155"/>
      <c r="FX55" s="155"/>
      <c r="FY55" s="155"/>
      <c r="FZ55" s="155"/>
      <c r="GB55" s="155"/>
      <c r="GE55" s="155"/>
    </row>
    <row r="56" spans="1:187" s="154" customFormat="1" ht="16.5" thickBot="1" x14ac:dyDescent="0.3">
      <c r="A56" s="864" t="s">
        <v>94</v>
      </c>
      <c r="B56" s="832" t="s">
        <v>526</v>
      </c>
      <c r="C56" s="1019" t="str">
        <f>IF((B21=""),"",C55*B21)</f>
        <v/>
      </c>
      <c r="D56" s="1020" t="str">
        <f>IF((C21=""),"",D55*C21)</f>
        <v/>
      </c>
      <c r="E56" s="1021" t="str">
        <f>IF((D21=""),"",E55*D21)</f>
        <v/>
      </c>
      <c r="F56" s="1016" t="str">
        <f>IF(OR(F55="",F21=""),"",F55*F21)</f>
        <v/>
      </c>
      <c r="G56" s="1016" t="str">
        <f>IF(OR(G55="",H21=""),"",G55*H21)</f>
        <v/>
      </c>
      <c r="H56" s="1016" t="str">
        <f>IF(OR(H55="",J21=""),"",H55*J21)</f>
        <v/>
      </c>
      <c r="I56" s="1016" t="str">
        <f>IF(OR(I55="",L21=""),"",I55*L21)</f>
        <v/>
      </c>
      <c r="J56" s="834" t="str">
        <f>IF(OR(J55="",N21=""),"",J55*N21)</f>
        <v/>
      </c>
      <c r="K56" s="834" t="str">
        <f>IF(OR(K55="",P21=""),"",K55*P21)</f>
        <v/>
      </c>
      <c r="L56" s="834" t="str">
        <f>IF(OR(L55="",R21=""),"",L55*R21)</f>
        <v/>
      </c>
      <c r="M56" s="834" t="str">
        <f>IF(OR(M55="",T21=""),"",M55*T21)</f>
        <v/>
      </c>
      <c r="N56" s="834" t="str">
        <f>IF(OR(N55="",V21=""),"",N55*V21)</f>
        <v/>
      </c>
      <c r="O56" s="865" t="str">
        <f>IF(OR(O55="",X21=""),"",O55*X21)</f>
        <v/>
      </c>
      <c r="P56" s="790"/>
      <c r="Q56" s="796"/>
      <c r="R56" s="796"/>
      <c r="S56" s="796"/>
      <c r="T56" s="796"/>
      <c r="U56" s="796"/>
      <c r="V56" s="796"/>
      <c r="W56" s="796"/>
      <c r="X56" s="796"/>
      <c r="Y56" s="796"/>
      <c r="Z56" s="796"/>
      <c r="AA56" s="796"/>
      <c r="AB56" s="796"/>
      <c r="AC56" s="796"/>
      <c r="AD56" s="796"/>
      <c r="AE56" s="792"/>
      <c r="AF56" s="792"/>
      <c r="AG56" s="792"/>
      <c r="AH56" s="792"/>
      <c r="AI56" s="792"/>
      <c r="AJ56" s="792"/>
      <c r="AK56" s="792"/>
      <c r="AL56" s="792"/>
      <c r="AM56" s="792"/>
      <c r="AN56" s="792"/>
      <c r="AO56" s="193"/>
      <c r="AP56" s="193"/>
      <c r="AQ56" s="156"/>
      <c r="AR56" s="157"/>
      <c r="AS56" s="157"/>
      <c r="AT56" s="156"/>
      <c r="AU56" s="157"/>
      <c r="AV56" s="157"/>
      <c r="AW56" s="156"/>
      <c r="AX56" s="157"/>
      <c r="AY56" s="157"/>
      <c r="AZ56" s="156"/>
      <c r="BA56" s="157"/>
      <c r="BB56" s="157"/>
      <c r="BC56" s="156"/>
      <c r="BD56" s="157"/>
      <c r="BE56" s="157"/>
      <c r="BF56" s="156"/>
      <c r="BG56" s="157"/>
      <c r="BH56" s="157"/>
      <c r="BI56" s="156"/>
      <c r="BJ56" s="157"/>
      <c r="BK56" s="157"/>
      <c r="BL56" s="156"/>
      <c r="BM56" s="157"/>
      <c r="BN56" s="157"/>
      <c r="BO56" s="157"/>
      <c r="BP56" s="157"/>
      <c r="BQ56" s="157"/>
      <c r="BR56" s="157"/>
      <c r="BS56" s="157"/>
      <c r="BT56" s="157"/>
      <c r="BU56" s="157"/>
      <c r="BV56" s="157"/>
      <c r="BW56" s="157"/>
      <c r="BX56" s="156"/>
      <c r="BY56" s="157"/>
      <c r="BZ56" s="157"/>
      <c r="CA56" s="155"/>
      <c r="CB56" s="190"/>
      <c r="CI56" s="191"/>
      <c r="CK56" s="191"/>
      <c r="CL56" s="191"/>
      <c r="CN56" s="191"/>
      <c r="CO56" s="191"/>
      <c r="CP56" s="191"/>
      <c r="CT56" s="191"/>
      <c r="CU56" s="191"/>
      <c r="CV56" s="191"/>
      <c r="CW56" s="191"/>
      <c r="CX56" s="191"/>
      <c r="CY56" s="191"/>
      <c r="CZ56" s="191"/>
      <c r="DA56" s="191"/>
      <c r="DB56" s="191"/>
      <c r="DC56" s="191"/>
      <c r="DD56" s="191"/>
      <c r="DH56" s="191"/>
      <c r="DX56" s="191"/>
      <c r="DY56" s="191"/>
      <c r="DZ56" s="191"/>
      <c r="ED56" s="191"/>
      <c r="EE56" s="191"/>
      <c r="ET56" s="192"/>
      <c r="EU56" s="192"/>
      <c r="EV56" s="192"/>
      <c r="EW56" s="155"/>
      <c r="EX56" s="155"/>
      <c r="EY56" s="155"/>
      <c r="EZ56" s="155"/>
      <c r="FA56" s="155"/>
      <c r="FB56" s="155"/>
      <c r="FC56" s="155"/>
      <c r="FD56" s="155"/>
      <c r="FE56" s="155"/>
      <c r="FF56" s="155"/>
      <c r="FG56" s="155"/>
      <c r="FH56" s="155"/>
      <c r="FI56" s="155"/>
      <c r="FJ56" s="155"/>
      <c r="FK56" s="155"/>
      <c r="FL56" s="155"/>
      <c r="FM56" s="155"/>
      <c r="FO56" s="155"/>
      <c r="FQ56" s="155"/>
      <c r="FR56" s="155"/>
      <c r="FS56" s="155"/>
      <c r="FU56" s="155"/>
      <c r="FV56" s="155"/>
      <c r="FW56" s="155"/>
      <c r="FX56" s="155"/>
      <c r="FY56" s="155"/>
      <c r="FZ56" s="155"/>
      <c r="GB56" s="155"/>
      <c r="GE56" s="155"/>
    </row>
    <row r="57" spans="1:187" s="154" customFormat="1" ht="16.5" thickBot="1" x14ac:dyDescent="0.3">
      <c r="A57" s="864" t="s">
        <v>95</v>
      </c>
      <c r="B57" s="832" t="s">
        <v>527</v>
      </c>
      <c r="C57" s="1022" t="str">
        <f>IF(AND($C56="",$D56="",$E56="",$F56="",$G56="",$H56="",$I56="",$J56="",$K56="",$L56="",$M56="",$N56="",$O56=""),"",IF($C56="",0,$C56)+IF($D56="",0,$D56)+IF($E56="",0,$E56)+IF($F56="",0,$F56)+IF($G56="",0,$G56)+IF($H56="",0,$H56)+IF($I56="",0,$I56)+IF($J56="",0,$J56)+IF($K56="",0,$K56)+IF($L56="",0,$L56)+IF($M56="",0,$M56)+IF($N56="",0,$N56)+IF($O56="",0,$O56))</f>
        <v/>
      </c>
      <c r="D57" s="838"/>
      <c r="E57" s="839"/>
      <c r="F57" s="790"/>
      <c r="G57" s="790"/>
      <c r="H57" s="790"/>
      <c r="I57" s="790"/>
      <c r="J57" s="796"/>
      <c r="K57" s="796"/>
      <c r="L57" s="796"/>
      <c r="M57" s="796"/>
      <c r="N57" s="796"/>
      <c r="O57" s="796"/>
      <c r="P57" s="790"/>
      <c r="Q57" s="796"/>
      <c r="R57" s="796"/>
      <c r="S57" s="796"/>
      <c r="T57" s="796"/>
      <c r="U57" s="796"/>
      <c r="V57" s="796"/>
      <c r="W57" s="796"/>
      <c r="X57" s="796"/>
      <c r="Y57" s="796"/>
      <c r="Z57" s="796"/>
      <c r="AA57" s="796"/>
      <c r="AB57" s="796"/>
      <c r="AC57" s="796"/>
      <c r="AD57" s="796"/>
      <c r="AE57" s="792"/>
      <c r="AF57" s="792"/>
      <c r="AG57" s="792"/>
      <c r="AH57" s="792"/>
      <c r="AI57" s="792"/>
      <c r="AJ57" s="792"/>
      <c r="AK57" s="792"/>
      <c r="AL57" s="792"/>
      <c r="AM57" s="792"/>
      <c r="AN57" s="792"/>
      <c r="AO57" s="193"/>
      <c r="AP57" s="193"/>
      <c r="AQ57" s="156"/>
      <c r="AR57" s="157"/>
      <c r="AS57" s="157"/>
      <c r="AT57" s="156"/>
      <c r="AU57" s="157"/>
      <c r="AV57" s="157"/>
      <c r="AW57" s="156"/>
      <c r="AX57" s="157"/>
      <c r="AY57" s="157"/>
      <c r="AZ57" s="156"/>
      <c r="BA57" s="157"/>
      <c r="BB57" s="157"/>
      <c r="BC57" s="156"/>
      <c r="BD57" s="157"/>
      <c r="BE57" s="157"/>
      <c r="BF57" s="156"/>
      <c r="BG57" s="157"/>
      <c r="BH57" s="157"/>
      <c r="BI57" s="156"/>
      <c r="BJ57" s="157"/>
      <c r="BK57" s="157"/>
      <c r="BL57" s="156"/>
      <c r="BM57" s="157"/>
      <c r="BN57" s="157"/>
      <c r="BO57" s="157"/>
      <c r="BP57" s="157"/>
      <c r="BQ57" s="157"/>
      <c r="BR57" s="157"/>
      <c r="BS57" s="157"/>
      <c r="BT57" s="157"/>
      <c r="BU57" s="157"/>
      <c r="BV57" s="157"/>
      <c r="BW57" s="157"/>
      <c r="BX57" s="156"/>
      <c r="BY57" s="157"/>
      <c r="BZ57" s="157"/>
      <c r="CA57" s="155"/>
      <c r="CB57" s="190"/>
      <c r="CI57" s="191"/>
      <c r="CK57" s="191"/>
      <c r="CL57" s="191"/>
      <c r="CN57" s="191"/>
      <c r="CO57" s="191"/>
      <c r="CP57" s="191"/>
      <c r="CT57" s="191"/>
      <c r="CU57" s="191"/>
      <c r="CV57" s="191"/>
      <c r="CW57" s="191"/>
      <c r="CX57" s="191"/>
      <c r="CY57" s="191"/>
      <c r="CZ57" s="191"/>
      <c r="DA57" s="191"/>
      <c r="DB57" s="191"/>
      <c r="DC57" s="191"/>
      <c r="DD57" s="191"/>
      <c r="DH57" s="191"/>
      <c r="DX57" s="191"/>
      <c r="DY57" s="191"/>
      <c r="DZ57" s="191"/>
      <c r="ED57" s="191"/>
      <c r="EE57" s="191"/>
      <c r="ET57" s="192"/>
      <c r="EU57" s="192"/>
      <c r="EV57" s="192"/>
      <c r="EW57" s="155"/>
      <c r="EX57" s="155"/>
      <c r="EY57" s="155"/>
      <c r="EZ57" s="155"/>
      <c r="FA57" s="155"/>
      <c r="FB57" s="155"/>
      <c r="FC57" s="155"/>
      <c r="FD57" s="155"/>
      <c r="FE57" s="155"/>
      <c r="FF57" s="155"/>
      <c r="FG57" s="155"/>
      <c r="FH57" s="155"/>
      <c r="FI57" s="155"/>
      <c r="FJ57" s="155"/>
      <c r="FK57" s="155"/>
      <c r="FL57" s="155"/>
      <c r="FM57" s="155"/>
      <c r="FO57" s="155"/>
      <c r="FQ57" s="155"/>
      <c r="FR57" s="155"/>
      <c r="FS57" s="155"/>
      <c r="FU57" s="155"/>
      <c r="FV57" s="155"/>
      <c r="FW57" s="155"/>
      <c r="FX57" s="155"/>
      <c r="FY57" s="155"/>
      <c r="FZ57" s="155"/>
      <c r="GB57" s="155"/>
      <c r="GE57" s="155"/>
    </row>
    <row r="58" spans="1:187" s="154" customFormat="1" x14ac:dyDescent="0.2">
      <c r="A58" s="840"/>
      <c r="B58" s="841"/>
      <c r="C58" s="842"/>
      <c r="D58" s="842"/>
      <c r="E58" s="843"/>
      <c r="F58" s="796"/>
      <c r="G58" s="796"/>
      <c r="H58" s="796"/>
      <c r="I58" s="796"/>
      <c r="J58" s="796"/>
      <c r="K58" s="796"/>
      <c r="L58" s="796"/>
      <c r="M58" s="796"/>
      <c r="N58" s="796"/>
      <c r="O58" s="796"/>
      <c r="P58" s="790"/>
      <c r="Q58" s="796"/>
      <c r="R58" s="796"/>
      <c r="S58" s="796"/>
      <c r="T58" s="796"/>
      <c r="U58" s="796"/>
      <c r="V58" s="796"/>
      <c r="W58" s="796"/>
      <c r="X58" s="796"/>
      <c r="Y58" s="796"/>
      <c r="Z58" s="796"/>
      <c r="AA58" s="796"/>
      <c r="AB58" s="796"/>
      <c r="AC58" s="796"/>
      <c r="AD58" s="796"/>
      <c r="AE58" s="792"/>
      <c r="AF58" s="792"/>
      <c r="AG58" s="792"/>
      <c r="AH58" s="792"/>
      <c r="AI58" s="792"/>
      <c r="AJ58" s="792"/>
      <c r="AK58" s="792"/>
      <c r="AL58" s="792"/>
      <c r="AM58" s="792"/>
      <c r="AN58" s="792"/>
      <c r="AO58" s="193"/>
      <c r="AP58" s="193"/>
      <c r="AQ58" s="156"/>
      <c r="AR58" s="157"/>
      <c r="AS58" s="157"/>
      <c r="AT58" s="156"/>
      <c r="AU58" s="157"/>
      <c r="AV58" s="157"/>
      <c r="AW58" s="156"/>
      <c r="AX58" s="157"/>
      <c r="AY58" s="157"/>
      <c r="AZ58" s="156"/>
      <c r="BA58" s="157"/>
      <c r="BB58" s="157"/>
      <c r="BC58" s="156"/>
      <c r="BD58" s="157"/>
      <c r="BE58" s="157"/>
      <c r="BF58" s="156"/>
      <c r="BG58" s="157"/>
      <c r="BH58" s="157"/>
      <c r="BI58" s="156"/>
      <c r="BJ58" s="157"/>
      <c r="BK58" s="157"/>
      <c r="BL58" s="156"/>
      <c r="BM58" s="157"/>
      <c r="BN58" s="157"/>
      <c r="BO58" s="157"/>
      <c r="BP58" s="157"/>
      <c r="BQ58" s="157"/>
      <c r="BR58" s="157"/>
      <c r="BS58" s="157"/>
      <c r="BT58" s="157"/>
      <c r="BU58" s="157"/>
      <c r="BV58" s="157"/>
      <c r="BW58" s="157"/>
      <c r="BX58" s="156"/>
      <c r="BY58" s="157"/>
      <c r="BZ58" s="157"/>
      <c r="CA58" s="155"/>
      <c r="CB58" s="190"/>
      <c r="CI58" s="191"/>
      <c r="CK58" s="191"/>
      <c r="CL58" s="191"/>
      <c r="CN58" s="191"/>
      <c r="CO58" s="191"/>
      <c r="CP58" s="191"/>
      <c r="CT58" s="191"/>
      <c r="CU58" s="191"/>
      <c r="CV58" s="191"/>
      <c r="CW58" s="191"/>
      <c r="CX58" s="191"/>
      <c r="CY58" s="191"/>
      <c r="CZ58" s="191"/>
      <c r="DA58" s="191"/>
      <c r="DB58" s="191"/>
      <c r="DC58" s="191"/>
      <c r="DD58" s="191"/>
      <c r="DH58" s="191"/>
      <c r="DX58" s="191"/>
      <c r="DY58" s="191"/>
      <c r="DZ58" s="191"/>
      <c r="ED58" s="191"/>
      <c r="EE58" s="191"/>
      <c r="ET58" s="192"/>
      <c r="EU58" s="192"/>
      <c r="EV58" s="192"/>
      <c r="EW58" s="155"/>
      <c r="EX58" s="155"/>
      <c r="EY58" s="155"/>
      <c r="EZ58" s="155"/>
      <c r="FA58" s="155"/>
      <c r="FB58" s="155"/>
      <c r="FC58" s="155"/>
      <c r="FD58" s="155"/>
      <c r="FE58" s="155"/>
      <c r="FF58" s="155"/>
      <c r="FG58" s="155"/>
      <c r="FH58" s="155"/>
      <c r="FI58" s="155"/>
      <c r="FJ58" s="155"/>
      <c r="FK58" s="155"/>
      <c r="FL58" s="155"/>
      <c r="FM58" s="155"/>
      <c r="FO58" s="155"/>
      <c r="FQ58" s="155"/>
      <c r="FR58" s="155"/>
      <c r="FS58" s="155"/>
      <c r="FU58" s="155"/>
      <c r="FV58" s="155"/>
      <c r="FW58" s="155"/>
      <c r="FX58" s="155"/>
      <c r="FY58" s="155"/>
      <c r="FZ58" s="155"/>
      <c r="GB58" s="155"/>
      <c r="GE58" s="155"/>
    </row>
    <row r="59" spans="1:187" s="154" customFormat="1" x14ac:dyDescent="0.2">
      <c r="A59" s="844"/>
      <c r="B59" s="842"/>
      <c r="C59" s="842"/>
      <c r="D59" s="842"/>
      <c r="E59" s="843"/>
      <c r="F59" s="796"/>
      <c r="G59" s="796"/>
      <c r="H59" s="796"/>
      <c r="I59" s="796"/>
      <c r="J59" s="796"/>
      <c r="K59" s="796"/>
      <c r="L59" s="796"/>
      <c r="M59" s="796"/>
      <c r="N59" s="796"/>
      <c r="O59" s="796"/>
      <c r="P59" s="790"/>
      <c r="Q59" s="796"/>
      <c r="R59" s="796"/>
      <c r="S59" s="796"/>
      <c r="T59" s="796"/>
      <c r="U59" s="796"/>
      <c r="V59" s="796"/>
      <c r="W59" s="796"/>
      <c r="X59" s="796"/>
      <c r="Y59" s="796"/>
      <c r="Z59" s="796"/>
      <c r="AA59" s="796"/>
      <c r="AB59" s="796"/>
      <c r="AC59" s="796"/>
      <c r="AD59" s="796"/>
      <c r="AE59" s="792"/>
      <c r="AF59" s="792"/>
      <c r="AG59" s="792"/>
      <c r="AH59" s="792"/>
      <c r="AI59" s="792"/>
      <c r="AJ59" s="792"/>
      <c r="AK59" s="792"/>
      <c r="AL59" s="792"/>
      <c r="AM59" s="792"/>
      <c r="AN59" s="792"/>
      <c r="AO59" s="193"/>
      <c r="AP59" s="193"/>
      <c r="AQ59" s="156"/>
      <c r="AR59" s="157"/>
      <c r="AS59" s="157"/>
      <c r="AT59" s="156"/>
      <c r="AU59" s="157"/>
      <c r="AV59" s="157"/>
      <c r="AW59" s="156"/>
      <c r="AX59" s="157"/>
      <c r="AY59" s="157"/>
      <c r="AZ59" s="156"/>
      <c r="BA59" s="157"/>
      <c r="BB59" s="157"/>
      <c r="BC59" s="156"/>
      <c r="BD59" s="157"/>
      <c r="BE59" s="157"/>
      <c r="BF59" s="156"/>
      <c r="BG59" s="157"/>
      <c r="BH59" s="157"/>
      <c r="BI59" s="156"/>
      <c r="BJ59" s="157"/>
      <c r="BK59" s="157"/>
      <c r="BL59" s="156"/>
      <c r="BM59" s="157"/>
      <c r="BN59" s="157"/>
      <c r="BO59" s="157"/>
      <c r="BP59" s="157"/>
      <c r="BQ59" s="157"/>
      <c r="BR59" s="157"/>
      <c r="BS59" s="157"/>
      <c r="BT59" s="157"/>
      <c r="BU59" s="157"/>
      <c r="BV59" s="157"/>
      <c r="BW59" s="157"/>
      <c r="BX59" s="156"/>
      <c r="BY59" s="157"/>
      <c r="BZ59" s="157"/>
      <c r="CA59" s="155"/>
      <c r="CB59" s="190"/>
      <c r="CI59" s="191"/>
      <c r="CK59" s="191"/>
      <c r="CL59" s="191"/>
      <c r="CN59" s="191"/>
      <c r="CO59" s="191"/>
      <c r="CP59" s="191"/>
      <c r="CT59" s="191"/>
      <c r="CU59" s="191"/>
      <c r="CV59" s="191"/>
      <c r="CW59" s="191"/>
      <c r="CX59" s="191"/>
      <c r="CY59" s="191"/>
      <c r="CZ59" s="191"/>
      <c r="DA59" s="191"/>
      <c r="DB59" s="191"/>
      <c r="DC59" s="191"/>
      <c r="DD59" s="191"/>
      <c r="DH59" s="191"/>
      <c r="DX59" s="191"/>
      <c r="DY59" s="191"/>
      <c r="DZ59" s="191"/>
      <c r="ED59" s="191"/>
      <c r="EE59" s="191"/>
      <c r="ET59" s="192"/>
      <c r="EU59" s="192"/>
      <c r="EV59" s="192"/>
      <c r="EW59" s="155"/>
      <c r="EX59" s="155"/>
      <c r="EY59" s="155"/>
      <c r="EZ59" s="155"/>
      <c r="FA59" s="155"/>
      <c r="FB59" s="155"/>
      <c r="FC59" s="155"/>
      <c r="FD59" s="155"/>
      <c r="FE59" s="155"/>
      <c r="FF59" s="155"/>
      <c r="FG59" s="155"/>
      <c r="FH59" s="155"/>
      <c r="FI59" s="155"/>
      <c r="FJ59" s="155"/>
      <c r="FK59" s="155"/>
      <c r="FL59" s="155"/>
      <c r="FM59" s="155"/>
      <c r="FO59" s="155"/>
      <c r="FQ59" s="155"/>
      <c r="FR59" s="155"/>
      <c r="FS59" s="155"/>
      <c r="FU59" s="155"/>
      <c r="FV59" s="155"/>
      <c r="FW59" s="155"/>
      <c r="FX59" s="155"/>
      <c r="FY59" s="155"/>
      <c r="FZ59" s="155"/>
      <c r="GB59" s="155"/>
      <c r="GE59" s="155"/>
    </row>
    <row r="60" spans="1:187" s="154" customFormat="1" ht="24" x14ac:dyDescent="0.2">
      <c r="A60" s="866" t="s">
        <v>6</v>
      </c>
      <c r="B60" s="867"/>
      <c r="C60" s="868"/>
      <c r="D60" s="869"/>
      <c r="E60" s="870"/>
      <c r="F60" s="871"/>
      <c r="G60" s="842"/>
      <c r="H60" s="842"/>
      <c r="I60" s="872"/>
      <c r="J60" s="872"/>
      <c r="K60" s="872"/>
      <c r="L60" s="872"/>
      <c r="M60" s="872"/>
      <c r="N60" s="872"/>
      <c r="O60" s="872"/>
      <c r="P60" s="872"/>
      <c r="Q60" s="872"/>
      <c r="R60" s="872"/>
      <c r="S60" s="872"/>
      <c r="T60" s="872"/>
      <c r="U60" s="872"/>
      <c r="V60" s="872"/>
      <c r="W60" s="872"/>
      <c r="X60" s="872"/>
      <c r="Y60" s="872"/>
      <c r="Z60" s="872"/>
      <c r="AA60" s="872"/>
      <c r="AB60" s="872"/>
      <c r="AC60" s="872"/>
      <c r="AD60" s="796"/>
      <c r="AE60" s="792"/>
      <c r="AF60" s="792"/>
      <c r="AG60" s="792"/>
      <c r="AH60" s="792"/>
      <c r="AI60" s="792"/>
      <c r="AJ60" s="792"/>
      <c r="AK60" s="792"/>
      <c r="AL60" s="792"/>
      <c r="AM60" s="792"/>
      <c r="AN60" s="792"/>
      <c r="AO60" s="193"/>
      <c r="AP60" s="193"/>
      <c r="AQ60" s="156"/>
      <c r="AR60" s="157"/>
      <c r="AS60" s="157"/>
      <c r="AT60" s="156"/>
      <c r="AU60" s="157"/>
      <c r="AV60" s="157"/>
      <c r="AW60" s="156"/>
      <c r="AX60" s="157"/>
      <c r="AY60" s="157"/>
      <c r="AZ60" s="156"/>
      <c r="BA60" s="157"/>
      <c r="BB60" s="157"/>
      <c r="BC60" s="156"/>
      <c r="BD60" s="157"/>
      <c r="BE60" s="157"/>
      <c r="BF60" s="156"/>
      <c r="BG60" s="157"/>
      <c r="BH60" s="157"/>
      <c r="BI60" s="156"/>
      <c r="BJ60" s="157"/>
      <c r="BK60" s="157"/>
      <c r="BL60" s="156"/>
      <c r="BM60" s="157"/>
      <c r="BN60" s="157"/>
      <c r="BO60" s="157"/>
      <c r="BP60" s="157"/>
      <c r="BQ60" s="157"/>
      <c r="BR60" s="157"/>
      <c r="BS60" s="157"/>
      <c r="BT60" s="157"/>
      <c r="BU60" s="157"/>
      <c r="BV60" s="157"/>
      <c r="BW60" s="157"/>
      <c r="BX60" s="156"/>
      <c r="BY60" s="157"/>
      <c r="BZ60" s="157"/>
      <c r="CA60" s="155"/>
      <c r="CB60" s="190"/>
      <c r="CI60" s="191"/>
      <c r="CK60" s="191"/>
      <c r="CL60" s="191"/>
      <c r="CN60" s="191"/>
      <c r="CO60" s="191"/>
      <c r="CP60" s="191"/>
      <c r="CT60" s="191"/>
      <c r="CU60" s="191"/>
      <c r="CV60" s="191"/>
      <c r="CW60" s="191"/>
      <c r="CX60" s="191"/>
      <c r="CY60" s="191"/>
      <c r="CZ60" s="191"/>
      <c r="DA60" s="191"/>
      <c r="DB60" s="191"/>
      <c r="DC60" s="191"/>
      <c r="DD60" s="191"/>
      <c r="DH60" s="191"/>
      <c r="DX60" s="191"/>
      <c r="DY60" s="191"/>
      <c r="DZ60" s="191"/>
      <c r="ED60" s="191"/>
      <c r="EE60" s="191"/>
      <c r="ET60" s="192"/>
      <c r="EU60" s="192"/>
      <c r="EV60" s="192"/>
      <c r="EW60" s="155"/>
      <c r="EX60" s="155"/>
      <c r="EY60" s="155"/>
      <c r="EZ60" s="155"/>
      <c r="FA60" s="155"/>
      <c r="FB60" s="155"/>
      <c r="FC60" s="155"/>
      <c r="FD60" s="155"/>
      <c r="FE60" s="155"/>
      <c r="FF60" s="155"/>
      <c r="FG60" s="155"/>
      <c r="FH60" s="155"/>
      <c r="FI60" s="155"/>
      <c r="FJ60" s="155"/>
      <c r="FK60" s="155"/>
      <c r="FL60" s="155"/>
      <c r="FM60" s="155"/>
      <c r="FO60" s="155"/>
      <c r="FQ60" s="155"/>
      <c r="FR60" s="155"/>
      <c r="FS60" s="155"/>
      <c r="FU60" s="155"/>
      <c r="FV60" s="155"/>
      <c r="FW60" s="155"/>
      <c r="FX60" s="155"/>
      <c r="FY60" s="155"/>
      <c r="FZ60" s="155"/>
      <c r="GB60" s="155"/>
      <c r="GE60" s="155"/>
    </row>
    <row r="61" spans="1:187" s="154" customFormat="1" ht="27.75" customHeight="1" x14ac:dyDescent="0.2">
      <c r="A61" s="873" t="s">
        <v>91</v>
      </c>
      <c r="B61" s="1637" t="s">
        <v>402</v>
      </c>
      <c r="C61" s="1638"/>
      <c r="D61" s="1638"/>
      <c r="E61" s="1638"/>
      <c r="F61" s="1638"/>
      <c r="G61" s="1609"/>
      <c r="H61" s="1609"/>
      <c r="I61" s="1609"/>
      <c r="J61" s="874"/>
      <c r="K61" s="874"/>
      <c r="L61" s="874"/>
      <c r="M61" s="874"/>
      <c r="N61" s="874"/>
      <c r="O61" s="874"/>
      <c r="P61" s="874"/>
      <c r="Q61" s="874"/>
      <c r="R61" s="874"/>
      <c r="S61" s="874"/>
      <c r="T61" s="874"/>
      <c r="U61" s="874"/>
      <c r="V61" s="874"/>
      <c r="W61" s="874"/>
      <c r="X61" s="874"/>
      <c r="Y61" s="874"/>
      <c r="Z61" s="874"/>
      <c r="AA61" s="874"/>
      <c r="AB61" s="874"/>
      <c r="AC61" s="874"/>
      <c r="AD61" s="796"/>
      <c r="AE61" s="792"/>
      <c r="AF61" s="792"/>
      <c r="AG61" s="792"/>
      <c r="AH61" s="792"/>
      <c r="AI61" s="792"/>
      <c r="AJ61" s="792"/>
      <c r="AK61" s="792"/>
      <c r="AL61" s="792"/>
      <c r="AM61" s="792"/>
      <c r="AN61" s="792"/>
      <c r="AO61" s="193"/>
      <c r="AP61" s="193"/>
      <c r="AQ61" s="156"/>
      <c r="AR61" s="157"/>
      <c r="AS61" s="157"/>
      <c r="AT61" s="156"/>
      <c r="AU61" s="157"/>
      <c r="AV61" s="157"/>
      <c r="AW61" s="156"/>
      <c r="AX61" s="157"/>
      <c r="AY61" s="157"/>
      <c r="AZ61" s="156"/>
      <c r="BA61" s="157"/>
      <c r="BB61" s="157"/>
      <c r="BC61" s="156"/>
      <c r="BD61" s="157"/>
      <c r="BE61" s="157"/>
      <c r="BF61" s="156"/>
      <c r="BG61" s="157"/>
      <c r="BH61" s="157"/>
      <c r="BI61" s="156"/>
      <c r="BJ61" s="157"/>
      <c r="BK61" s="157"/>
      <c r="BL61" s="156"/>
      <c r="BM61" s="157"/>
      <c r="BN61" s="157"/>
      <c r="BO61" s="157"/>
      <c r="BP61" s="157"/>
      <c r="BQ61" s="157"/>
      <c r="BR61" s="157"/>
      <c r="BS61" s="157"/>
      <c r="BT61" s="157"/>
      <c r="BU61" s="157"/>
      <c r="BV61" s="157"/>
      <c r="BW61" s="157"/>
      <c r="BX61" s="156"/>
      <c r="BY61" s="157"/>
      <c r="BZ61" s="157"/>
      <c r="CA61" s="155"/>
      <c r="CB61" s="190"/>
      <c r="CI61" s="191"/>
      <c r="CK61" s="191"/>
      <c r="CL61" s="191"/>
      <c r="CN61" s="191"/>
      <c r="CO61" s="191"/>
      <c r="CP61" s="191"/>
      <c r="CT61" s="191"/>
      <c r="CU61" s="191"/>
      <c r="CV61" s="191"/>
      <c r="CW61" s="191"/>
      <c r="CX61" s="191"/>
      <c r="CY61" s="191"/>
      <c r="CZ61" s="191"/>
      <c r="DA61" s="191"/>
      <c r="DB61" s="191"/>
      <c r="DC61" s="191"/>
      <c r="DD61" s="191"/>
      <c r="DH61" s="191"/>
      <c r="DX61" s="191"/>
      <c r="DY61" s="191"/>
      <c r="DZ61" s="191"/>
      <c r="ED61" s="191"/>
      <c r="EE61" s="191"/>
      <c r="ET61" s="192"/>
      <c r="EU61" s="192"/>
      <c r="EV61" s="192"/>
      <c r="EW61" s="155"/>
      <c r="EX61" s="155"/>
      <c r="EY61" s="155"/>
      <c r="EZ61" s="155"/>
      <c r="FA61" s="155"/>
      <c r="FB61" s="155"/>
      <c r="FC61" s="155"/>
      <c r="FD61" s="155"/>
      <c r="FE61" s="155"/>
      <c r="FF61" s="155"/>
      <c r="FG61" s="155"/>
      <c r="FH61" s="155"/>
      <c r="FI61" s="155"/>
      <c r="FJ61" s="155"/>
      <c r="FK61" s="155"/>
      <c r="FL61" s="155"/>
      <c r="FM61" s="155"/>
      <c r="FO61" s="155"/>
      <c r="FQ61" s="155"/>
      <c r="FR61" s="155"/>
      <c r="FS61" s="155"/>
      <c r="FU61" s="155"/>
      <c r="FV61" s="155"/>
      <c r="FW61" s="155"/>
      <c r="FX61" s="155"/>
      <c r="FY61" s="155"/>
      <c r="FZ61" s="155"/>
      <c r="GB61" s="155"/>
      <c r="GE61" s="155"/>
    </row>
    <row r="62" spans="1:187" s="154" customFormat="1" ht="24" customHeight="1" x14ac:dyDescent="0.2">
      <c r="A62" s="875" t="s">
        <v>85</v>
      </c>
      <c r="B62" s="1637" t="s">
        <v>177</v>
      </c>
      <c r="C62" s="1610"/>
      <c r="D62" s="1610"/>
      <c r="E62" s="1610"/>
      <c r="F62" s="1610"/>
      <c r="G62" s="1610"/>
      <c r="H62" s="1610"/>
      <c r="I62" s="1610"/>
      <c r="J62" s="872"/>
      <c r="K62" s="872"/>
      <c r="L62" s="872"/>
      <c r="M62" s="872"/>
      <c r="N62" s="872"/>
      <c r="O62" s="872"/>
      <c r="P62" s="872"/>
      <c r="Q62" s="872"/>
      <c r="R62" s="872"/>
      <c r="S62" s="872"/>
      <c r="T62" s="872"/>
      <c r="U62" s="872"/>
      <c r="V62" s="872"/>
      <c r="W62" s="872"/>
      <c r="X62" s="872"/>
      <c r="Y62" s="872"/>
      <c r="Z62" s="872"/>
      <c r="AA62" s="872"/>
      <c r="AB62" s="872"/>
      <c r="AC62" s="872"/>
      <c r="AD62" s="796"/>
      <c r="AE62" s="792"/>
      <c r="AF62" s="792"/>
      <c r="AG62" s="792"/>
      <c r="AH62" s="792"/>
      <c r="AI62" s="792"/>
      <c r="AJ62" s="792"/>
      <c r="AK62" s="792"/>
      <c r="AL62" s="792"/>
      <c r="AM62" s="792"/>
      <c r="AN62" s="792"/>
      <c r="AO62" s="193"/>
      <c r="AP62" s="193"/>
      <c r="AQ62" s="156"/>
      <c r="AR62" s="157"/>
      <c r="AS62" s="157"/>
      <c r="AT62" s="156"/>
      <c r="AU62" s="157"/>
      <c r="AV62" s="157"/>
      <c r="AW62" s="156"/>
      <c r="AX62" s="157"/>
      <c r="AY62" s="157"/>
      <c r="AZ62" s="156"/>
      <c r="BA62" s="157"/>
      <c r="BB62" s="157"/>
      <c r="BC62" s="156"/>
      <c r="BD62" s="157"/>
      <c r="BE62" s="157"/>
      <c r="BF62" s="156"/>
      <c r="BG62" s="157"/>
      <c r="BH62" s="157"/>
      <c r="BI62" s="156"/>
      <c r="BJ62" s="157"/>
      <c r="BK62" s="157"/>
      <c r="BL62" s="156"/>
      <c r="BM62" s="157"/>
      <c r="BN62" s="157"/>
      <c r="BO62" s="157"/>
      <c r="BP62" s="157"/>
      <c r="BQ62" s="157"/>
      <c r="BR62" s="157"/>
      <c r="BS62" s="157"/>
      <c r="BT62" s="157"/>
      <c r="BU62" s="157"/>
      <c r="BV62" s="157"/>
      <c r="BW62" s="157"/>
      <c r="BX62" s="156"/>
      <c r="BY62" s="157"/>
      <c r="BZ62" s="157"/>
      <c r="CA62" s="155"/>
      <c r="CB62" s="190"/>
      <c r="CI62" s="191"/>
      <c r="CK62" s="191"/>
      <c r="CL62" s="191"/>
      <c r="CN62" s="191"/>
      <c r="CO62" s="191"/>
      <c r="CP62" s="191"/>
      <c r="CT62" s="191"/>
      <c r="CU62" s="191"/>
      <c r="CV62" s="191"/>
      <c r="CW62" s="191"/>
      <c r="CX62" s="191"/>
      <c r="CY62" s="191"/>
      <c r="CZ62" s="191"/>
      <c r="DA62" s="191"/>
      <c r="DB62" s="191"/>
      <c r="DC62" s="191"/>
      <c r="DD62" s="191"/>
      <c r="DH62" s="191"/>
      <c r="DX62" s="191"/>
      <c r="DY62" s="191"/>
      <c r="DZ62" s="191"/>
      <c r="ED62" s="191"/>
      <c r="EE62" s="191"/>
      <c r="ET62" s="192"/>
      <c r="EU62" s="192"/>
      <c r="EV62" s="192"/>
      <c r="EW62" s="155"/>
      <c r="EX62" s="155"/>
      <c r="EY62" s="155"/>
      <c r="EZ62" s="155"/>
      <c r="FA62" s="155"/>
      <c r="FB62" s="155"/>
      <c r="FC62" s="155"/>
      <c r="FD62" s="155"/>
      <c r="FE62" s="155"/>
      <c r="FF62" s="155"/>
      <c r="FG62" s="155"/>
      <c r="FH62" s="155"/>
      <c r="FI62" s="155"/>
      <c r="FJ62" s="155"/>
      <c r="FK62" s="155"/>
      <c r="FL62" s="155"/>
      <c r="FM62" s="155"/>
      <c r="FO62" s="155"/>
      <c r="FQ62" s="155"/>
      <c r="FR62" s="155"/>
      <c r="FS62" s="155"/>
      <c r="FU62" s="155"/>
      <c r="FV62" s="155"/>
      <c r="FW62" s="155"/>
      <c r="FX62" s="155"/>
      <c r="FY62" s="155"/>
      <c r="FZ62" s="155"/>
      <c r="GB62" s="155"/>
      <c r="GE62" s="155"/>
    </row>
    <row r="63" spans="1:187" s="154" customFormat="1" ht="102.6" customHeight="1" x14ac:dyDescent="0.2">
      <c r="A63" s="875" t="s">
        <v>70</v>
      </c>
      <c r="B63" s="1637" t="s">
        <v>552</v>
      </c>
      <c r="C63" s="1609"/>
      <c r="D63" s="1609"/>
      <c r="E63" s="1609"/>
      <c r="F63" s="1609"/>
      <c r="G63" s="1609"/>
      <c r="H63" s="1609"/>
      <c r="I63" s="1609"/>
      <c r="J63" s="874"/>
      <c r="K63" s="874"/>
      <c r="L63" s="874"/>
      <c r="M63" s="874"/>
      <c r="N63" s="874"/>
      <c r="O63" s="874"/>
      <c r="P63" s="874"/>
      <c r="Q63" s="874"/>
      <c r="R63" s="874"/>
      <c r="S63" s="874"/>
      <c r="T63" s="874"/>
      <c r="U63" s="874"/>
      <c r="V63" s="874"/>
      <c r="W63" s="874"/>
      <c r="X63" s="874"/>
      <c r="Y63" s="874"/>
      <c r="Z63" s="874"/>
      <c r="AA63" s="874"/>
      <c r="AB63" s="874"/>
      <c r="AC63" s="874"/>
      <c r="AD63" s="796"/>
      <c r="AE63" s="792"/>
      <c r="AF63" s="792"/>
      <c r="AG63" s="792"/>
      <c r="AH63" s="792"/>
      <c r="AI63" s="792"/>
      <c r="AJ63" s="792"/>
      <c r="AK63" s="792"/>
      <c r="AL63" s="792"/>
      <c r="AM63" s="792"/>
      <c r="AN63" s="792"/>
      <c r="AO63" s="193"/>
      <c r="AP63" s="193"/>
      <c r="AQ63" s="156"/>
      <c r="AR63" s="157"/>
      <c r="AS63" s="157"/>
      <c r="AT63" s="156"/>
      <c r="AU63" s="157"/>
      <c r="AV63" s="157"/>
      <c r="AW63" s="156"/>
      <c r="AX63" s="157"/>
      <c r="AY63" s="157"/>
      <c r="AZ63" s="156"/>
      <c r="BA63" s="157"/>
      <c r="BB63" s="157"/>
      <c r="BC63" s="156"/>
      <c r="BD63" s="157"/>
      <c r="BE63" s="157"/>
      <c r="BF63" s="156"/>
      <c r="BG63" s="157"/>
      <c r="BH63" s="157"/>
      <c r="BI63" s="156"/>
      <c r="BJ63" s="157"/>
      <c r="BK63" s="157"/>
      <c r="BL63" s="156"/>
      <c r="BM63" s="157"/>
      <c r="BN63" s="157"/>
      <c r="BO63" s="157"/>
      <c r="BP63" s="157"/>
      <c r="BQ63" s="157"/>
      <c r="BR63" s="157"/>
      <c r="BS63" s="157"/>
      <c r="BT63" s="157"/>
      <c r="BU63" s="157"/>
      <c r="BV63" s="157"/>
      <c r="BW63" s="157"/>
      <c r="BX63" s="156"/>
      <c r="BY63" s="157"/>
      <c r="BZ63" s="157"/>
      <c r="CA63" s="155"/>
      <c r="CB63" s="190"/>
      <c r="CI63" s="191"/>
      <c r="CK63" s="191"/>
      <c r="CL63" s="191"/>
      <c r="CN63" s="191"/>
      <c r="CO63" s="191"/>
      <c r="CP63" s="191"/>
      <c r="CT63" s="191"/>
      <c r="CU63" s="191"/>
      <c r="CV63" s="191"/>
      <c r="CW63" s="191"/>
      <c r="CX63" s="191"/>
      <c r="CY63" s="191"/>
      <c r="CZ63" s="191"/>
      <c r="DA63" s="191"/>
      <c r="DB63" s="191"/>
      <c r="DC63" s="191"/>
      <c r="DD63" s="191"/>
      <c r="DH63" s="191"/>
      <c r="DX63" s="191"/>
      <c r="DY63" s="191"/>
      <c r="DZ63" s="191"/>
      <c r="ED63" s="191"/>
      <c r="EE63" s="191"/>
      <c r="ET63" s="192"/>
      <c r="EU63" s="192"/>
      <c r="EV63" s="192"/>
      <c r="EW63" s="155"/>
      <c r="EX63" s="155"/>
      <c r="EY63" s="155"/>
      <c r="EZ63" s="155"/>
      <c r="FA63" s="155"/>
      <c r="FB63" s="155"/>
      <c r="FC63" s="155"/>
      <c r="FD63" s="155"/>
      <c r="FE63" s="155"/>
      <c r="FF63" s="155"/>
      <c r="FG63" s="155"/>
      <c r="FH63" s="155"/>
      <c r="FI63" s="155"/>
      <c r="FJ63" s="155"/>
      <c r="FK63" s="155"/>
      <c r="FL63" s="155"/>
      <c r="FM63" s="155"/>
      <c r="FO63" s="155"/>
      <c r="FQ63" s="155"/>
      <c r="FR63" s="155"/>
      <c r="FS63" s="155"/>
      <c r="FU63" s="155"/>
      <c r="FV63" s="155"/>
      <c r="FW63" s="155"/>
      <c r="FX63" s="155"/>
      <c r="FY63" s="155"/>
      <c r="FZ63" s="155"/>
      <c r="GB63" s="155"/>
      <c r="GE63" s="155"/>
    </row>
    <row r="64" spans="1:187" s="154" customFormat="1" x14ac:dyDescent="0.2">
      <c r="A64" s="876"/>
      <c r="B64" s="877"/>
      <c r="C64" s="874"/>
      <c r="D64" s="874"/>
      <c r="E64" s="874"/>
      <c r="F64" s="874"/>
      <c r="G64" s="874"/>
      <c r="H64" s="874"/>
      <c r="I64" s="874"/>
      <c r="J64" s="874"/>
      <c r="K64" s="874"/>
      <c r="L64" s="874"/>
      <c r="M64" s="874"/>
      <c r="N64" s="874"/>
      <c r="O64" s="874"/>
      <c r="P64" s="874"/>
      <c r="Q64" s="874"/>
      <c r="R64" s="874"/>
      <c r="S64" s="874"/>
      <c r="T64" s="874"/>
      <c r="U64" s="874"/>
      <c r="V64" s="874"/>
      <c r="W64" s="874"/>
      <c r="X64" s="874"/>
      <c r="Y64" s="874"/>
      <c r="Z64" s="874"/>
      <c r="AA64" s="874"/>
      <c r="AB64" s="874"/>
      <c r="AC64" s="874"/>
      <c r="AD64" s="796"/>
      <c r="AE64" s="792"/>
      <c r="AF64" s="792"/>
      <c r="AG64" s="792"/>
      <c r="AH64" s="792"/>
      <c r="AI64" s="792"/>
      <c r="AJ64" s="792"/>
      <c r="AK64" s="792"/>
      <c r="AL64" s="792"/>
      <c r="AM64" s="792"/>
      <c r="AN64" s="792"/>
      <c r="AO64" s="193"/>
      <c r="AP64" s="193"/>
      <c r="AQ64" s="156"/>
      <c r="AR64" s="157"/>
      <c r="AS64" s="157"/>
      <c r="AT64" s="156"/>
      <c r="AU64" s="157"/>
      <c r="AV64" s="157"/>
      <c r="AW64" s="156"/>
      <c r="AX64" s="157"/>
      <c r="AY64" s="157"/>
      <c r="AZ64" s="156"/>
      <c r="BA64" s="157"/>
      <c r="BB64" s="157"/>
      <c r="BC64" s="156"/>
      <c r="BD64" s="157"/>
      <c r="BE64" s="157"/>
      <c r="BF64" s="156"/>
      <c r="BG64" s="157"/>
      <c r="BH64" s="157"/>
      <c r="BI64" s="156"/>
      <c r="BJ64" s="157"/>
      <c r="BK64" s="157"/>
      <c r="BL64" s="156"/>
      <c r="BM64" s="157"/>
      <c r="BN64" s="157"/>
      <c r="BO64" s="157"/>
      <c r="BP64" s="157"/>
      <c r="BQ64" s="157"/>
      <c r="BR64" s="157"/>
      <c r="BS64" s="157"/>
      <c r="BT64" s="157"/>
      <c r="BU64" s="157"/>
      <c r="BV64" s="157"/>
      <c r="BW64" s="157"/>
      <c r="BX64" s="156"/>
      <c r="BY64" s="157"/>
      <c r="BZ64" s="157"/>
      <c r="CA64" s="155"/>
      <c r="CB64" s="190"/>
      <c r="CI64" s="191"/>
      <c r="CK64" s="191"/>
      <c r="CL64" s="191"/>
      <c r="CN64" s="191"/>
      <c r="CO64" s="191"/>
      <c r="CP64" s="191"/>
      <c r="CT64" s="191"/>
      <c r="CU64" s="191"/>
      <c r="CV64" s="191"/>
      <c r="CW64" s="191"/>
      <c r="CX64" s="191"/>
      <c r="CY64" s="191"/>
      <c r="CZ64" s="191"/>
      <c r="DA64" s="191"/>
      <c r="DB64" s="191"/>
      <c r="DC64" s="191"/>
      <c r="DD64" s="191"/>
      <c r="DH64" s="191"/>
      <c r="DX64" s="191"/>
      <c r="DY64" s="191"/>
      <c r="DZ64" s="191"/>
      <c r="ED64" s="191"/>
      <c r="EE64" s="191"/>
      <c r="ET64" s="192"/>
      <c r="EU64" s="192"/>
      <c r="EV64" s="192"/>
      <c r="EW64" s="155"/>
      <c r="EX64" s="155"/>
      <c r="EY64" s="155"/>
      <c r="EZ64" s="155"/>
      <c r="FA64" s="155"/>
      <c r="FB64" s="155"/>
      <c r="FC64" s="155"/>
      <c r="FD64" s="155"/>
      <c r="FE64" s="155"/>
      <c r="FF64" s="155"/>
      <c r="FG64" s="155"/>
      <c r="FH64" s="155"/>
      <c r="FI64" s="155"/>
      <c r="FJ64" s="155"/>
      <c r="FK64" s="155"/>
      <c r="FL64" s="155"/>
      <c r="FM64" s="155"/>
      <c r="FO64" s="155"/>
      <c r="FQ64" s="155"/>
      <c r="FR64" s="155"/>
      <c r="FS64" s="155"/>
      <c r="FU64" s="155"/>
      <c r="FV64" s="155"/>
      <c r="FW64" s="155"/>
      <c r="FX64" s="155"/>
      <c r="FY64" s="155"/>
      <c r="FZ64" s="155"/>
      <c r="GB64" s="155"/>
      <c r="GE64" s="155"/>
    </row>
    <row r="65" spans="1:187" s="154" customFormat="1" ht="15.75" x14ac:dyDescent="0.25">
      <c r="A65" s="793" t="s">
        <v>550</v>
      </c>
      <c r="B65" s="877"/>
      <c r="C65" s="874"/>
      <c r="D65" s="874"/>
      <c r="E65" s="874"/>
      <c r="F65" s="874"/>
      <c r="G65" s="874"/>
      <c r="H65" s="874"/>
      <c r="I65" s="874"/>
      <c r="J65" s="874"/>
      <c r="K65" s="874"/>
      <c r="L65" s="874"/>
      <c r="M65" s="874"/>
      <c r="N65" s="874"/>
      <c r="O65" s="874"/>
      <c r="P65" s="874"/>
      <c r="Q65" s="874"/>
      <c r="R65" s="874"/>
      <c r="S65" s="874"/>
      <c r="T65" s="874"/>
      <c r="U65" s="874"/>
      <c r="V65" s="874"/>
      <c r="W65" s="874"/>
      <c r="X65" s="874"/>
      <c r="Y65" s="874"/>
      <c r="Z65" s="874"/>
      <c r="AA65" s="874"/>
      <c r="AB65" s="874"/>
      <c r="AC65" s="874"/>
      <c r="AD65" s="796"/>
      <c r="AE65" s="792"/>
      <c r="AF65" s="792"/>
      <c r="AG65" s="792"/>
      <c r="AH65" s="792"/>
      <c r="AI65" s="792"/>
      <c r="AJ65" s="792"/>
      <c r="AK65" s="792"/>
      <c r="AL65" s="792"/>
      <c r="AM65" s="792"/>
      <c r="AN65" s="792"/>
      <c r="AO65" s="193"/>
      <c r="AP65" s="193"/>
      <c r="AQ65" s="156"/>
      <c r="AR65" s="157"/>
      <c r="AS65" s="157"/>
      <c r="AT65" s="156"/>
      <c r="AU65" s="157"/>
      <c r="AV65" s="157"/>
      <c r="AW65" s="156"/>
      <c r="AX65" s="157"/>
      <c r="AY65" s="157"/>
      <c r="AZ65" s="156"/>
      <c r="BA65" s="157"/>
      <c r="BB65" s="157"/>
      <c r="BC65" s="156"/>
      <c r="BD65" s="157"/>
      <c r="BE65" s="157"/>
      <c r="BF65" s="156"/>
      <c r="BG65" s="157"/>
      <c r="BH65" s="157"/>
      <c r="BI65" s="156"/>
      <c r="BJ65" s="157"/>
      <c r="BK65" s="157"/>
      <c r="BL65" s="156"/>
      <c r="BM65" s="157"/>
      <c r="BN65" s="157"/>
      <c r="BO65" s="157"/>
      <c r="BP65" s="157"/>
      <c r="BQ65" s="157"/>
      <c r="BR65" s="157"/>
      <c r="BS65" s="157"/>
      <c r="BT65" s="157"/>
      <c r="BU65" s="157"/>
      <c r="BV65" s="157"/>
      <c r="BW65" s="157"/>
      <c r="BX65" s="156"/>
      <c r="BY65" s="157"/>
      <c r="BZ65" s="157"/>
      <c r="CA65" s="155"/>
      <c r="CB65" s="190"/>
      <c r="CI65" s="191"/>
      <c r="CK65" s="191"/>
      <c r="CL65" s="191"/>
      <c r="CN65" s="191"/>
      <c r="CO65" s="191"/>
      <c r="CP65" s="191"/>
      <c r="CT65" s="191"/>
      <c r="CU65" s="191"/>
      <c r="CV65" s="191"/>
      <c r="CW65" s="191"/>
      <c r="CX65" s="191"/>
      <c r="CY65" s="191"/>
      <c r="CZ65" s="191"/>
      <c r="DA65" s="191"/>
      <c r="DB65" s="191"/>
      <c r="DC65" s="191"/>
      <c r="DD65" s="191"/>
      <c r="DH65" s="191"/>
      <c r="DX65" s="191"/>
      <c r="DY65" s="191"/>
      <c r="DZ65" s="191"/>
      <c r="ED65" s="191"/>
      <c r="EE65" s="191"/>
      <c r="ET65" s="192"/>
      <c r="EU65" s="192"/>
      <c r="EV65" s="192"/>
      <c r="EW65" s="155"/>
      <c r="EX65" s="155"/>
      <c r="EY65" s="155"/>
      <c r="EZ65" s="155"/>
      <c r="FA65" s="155"/>
      <c r="FB65" s="155"/>
      <c r="FC65" s="155"/>
      <c r="FD65" s="155"/>
      <c r="FE65" s="155"/>
      <c r="FF65" s="155"/>
      <c r="FG65" s="155"/>
      <c r="FH65" s="155"/>
      <c r="FI65" s="155"/>
      <c r="FJ65" s="155"/>
      <c r="FK65" s="155"/>
      <c r="FL65" s="155"/>
      <c r="FM65" s="155"/>
      <c r="FO65" s="155"/>
      <c r="FQ65" s="155"/>
      <c r="FR65" s="155"/>
      <c r="FS65" s="155"/>
      <c r="FU65" s="155"/>
      <c r="FV65" s="155"/>
      <c r="FW65" s="155"/>
      <c r="FX65" s="155"/>
      <c r="FY65" s="155"/>
      <c r="FZ65" s="155"/>
      <c r="GB65" s="155"/>
      <c r="GE65" s="155"/>
    </row>
    <row r="66" spans="1:187" s="154" customFormat="1" ht="15.75" x14ac:dyDescent="0.25">
      <c r="A66" s="793"/>
      <c r="B66" s="877"/>
      <c r="C66" s="874"/>
      <c r="D66" s="874"/>
      <c r="E66" s="874"/>
      <c r="F66" s="874"/>
      <c r="G66" s="874"/>
      <c r="H66" s="874"/>
      <c r="I66" s="874"/>
      <c r="J66" s="874"/>
      <c r="K66" s="874"/>
      <c r="L66" s="874"/>
      <c r="M66" s="874"/>
      <c r="N66" s="874"/>
      <c r="O66" s="874"/>
      <c r="P66" s="874"/>
      <c r="Q66" s="874"/>
      <c r="R66" s="874"/>
      <c r="S66" s="874"/>
      <c r="T66" s="874"/>
      <c r="U66" s="874"/>
      <c r="V66" s="874"/>
      <c r="W66" s="874"/>
      <c r="X66" s="874"/>
      <c r="Y66" s="874"/>
      <c r="Z66" s="874"/>
      <c r="AA66" s="874"/>
      <c r="AB66" s="874"/>
      <c r="AC66" s="874"/>
      <c r="AD66" s="796"/>
      <c r="AE66" s="792"/>
      <c r="AF66" s="792"/>
      <c r="AG66" s="792"/>
      <c r="AH66" s="792"/>
      <c r="AI66" s="792"/>
      <c r="AJ66" s="792"/>
      <c r="AK66" s="792"/>
      <c r="AL66" s="792"/>
      <c r="AM66" s="792"/>
      <c r="AN66" s="792"/>
      <c r="AO66" s="193"/>
      <c r="AP66" s="193"/>
      <c r="AQ66" s="156"/>
      <c r="AR66" s="157"/>
      <c r="AS66" s="157"/>
      <c r="AT66" s="156"/>
      <c r="AU66" s="157"/>
      <c r="AV66" s="157"/>
      <c r="AW66" s="156"/>
      <c r="AX66" s="157"/>
      <c r="AY66" s="157"/>
      <c r="AZ66" s="156"/>
      <c r="BA66" s="157"/>
      <c r="BB66" s="157"/>
      <c r="BC66" s="156"/>
      <c r="BD66" s="157"/>
      <c r="BE66" s="157"/>
      <c r="BF66" s="156"/>
      <c r="BG66" s="157"/>
      <c r="BH66" s="157"/>
      <c r="BI66" s="156"/>
      <c r="BJ66" s="157"/>
      <c r="BK66" s="157"/>
      <c r="BL66" s="156"/>
      <c r="BM66" s="157"/>
      <c r="BN66" s="157"/>
      <c r="BO66" s="157"/>
      <c r="BP66" s="157"/>
      <c r="BQ66" s="157"/>
      <c r="BR66" s="157"/>
      <c r="BS66" s="157"/>
      <c r="BT66" s="157"/>
      <c r="BU66" s="157"/>
      <c r="BV66" s="157"/>
      <c r="BW66" s="157"/>
      <c r="BX66" s="156"/>
      <c r="BY66" s="157"/>
      <c r="BZ66" s="157"/>
      <c r="CA66" s="155"/>
      <c r="CB66" s="190"/>
      <c r="CI66" s="191"/>
      <c r="CK66" s="191"/>
      <c r="CL66" s="191"/>
      <c r="CN66" s="191"/>
      <c r="CO66" s="191"/>
      <c r="CP66" s="191"/>
      <c r="CT66" s="191"/>
      <c r="CU66" s="191"/>
      <c r="CV66" s="191"/>
      <c r="CW66" s="191"/>
      <c r="CX66" s="191"/>
      <c r="CY66" s="191"/>
      <c r="CZ66" s="191"/>
      <c r="DA66" s="191"/>
      <c r="DB66" s="191"/>
      <c r="DC66" s="191"/>
      <c r="DD66" s="191"/>
      <c r="DH66" s="191"/>
      <c r="DX66" s="191"/>
      <c r="DY66" s="191"/>
      <c r="DZ66" s="191"/>
      <c r="ED66" s="191"/>
      <c r="EE66" s="191"/>
      <c r="ET66" s="192"/>
      <c r="EU66" s="192"/>
      <c r="EV66" s="192"/>
      <c r="EW66" s="155"/>
      <c r="EX66" s="155"/>
      <c r="EY66" s="155"/>
      <c r="EZ66" s="155"/>
      <c r="FA66" s="155"/>
      <c r="FB66" s="155"/>
      <c r="FC66" s="155"/>
      <c r="FD66" s="155"/>
      <c r="FE66" s="155"/>
      <c r="FF66" s="155"/>
      <c r="FG66" s="155"/>
      <c r="FH66" s="155"/>
      <c r="FI66" s="155"/>
      <c r="FJ66" s="155"/>
      <c r="FK66" s="155"/>
      <c r="FL66" s="155"/>
      <c r="FM66" s="155"/>
      <c r="FO66" s="155"/>
      <c r="FQ66" s="155"/>
      <c r="FR66" s="155"/>
      <c r="FS66" s="155"/>
      <c r="FU66" s="155"/>
      <c r="FV66" s="155"/>
      <c r="FW66" s="155"/>
      <c r="FX66" s="155"/>
      <c r="FY66" s="155"/>
      <c r="FZ66" s="155"/>
      <c r="GB66" s="155"/>
      <c r="GE66" s="155"/>
    </row>
    <row r="67" spans="1:187" s="208" customFormat="1" ht="54" customHeight="1" x14ac:dyDescent="0.2">
      <c r="A67" s="722"/>
      <c r="B67" s="878" t="s">
        <v>349</v>
      </c>
      <c r="C67" s="879" t="s">
        <v>327</v>
      </c>
      <c r="D67" s="880" t="s">
        <v>350</v>
      </c>
      <c r="E67" s="878" t="s">
        <v>351</v>
      </c>
      <c r="F67" s="879" t="s">
        <v>329</v>
      </c>
      <c r="G67" s="880" t="s">
        <v>352</v>
      </c>
      <c r="H67" s="878" t="s">
        <v>353</v>
      </c>
      <c r="I67" s="879" t="s">
        <v>331</v>
      </c>
      <c r="J67" s="880" t="s">
        <v>354</v>
      </c>
      <c r="K67" s="878" t="s">
        <v>355</v>
      </c>
      <c r="L67" s="879" t="s">
        <v>333</v>
      </c>
      <c r="M67" s="880" t="s">
        <v>356</v>
      </c>
      <c r="N67" s="878" t="s">
        <v>357</v>
      </c>
      <c r="O67" s="879" t="s">
        <v>335</v>
      </c>
      <c r="P67" s="880" t="s">
        <v>358</v>
      </c>
      <c r="Q67" s="878" t="s">
        <v>359</v>
      </c>
      <c r="R67" s="879" t="s">
        <v>337</v>
      </c>
      <c r="S67" s="880" t="s">
        <v>360</v>
      </c>
      <c r="T67" s="878" t="s">
        <v>361</v>
      </c>
      <c r="U67" s="879" t="s">
        <v>339</v>
      </c>
      <c r="V67" s="880" t="s">
        <v>362</v>
      </c>
      <c r="W67" s="878" t="s">
        <v>363</v>
      </c>
      <c r="X67" s="879" t="s">
        <v>341</v>
      </c>
      <c r="Y67" s="880" t="s">
        <v>364</v>
      </c>
      <c r="Z67" s="878" t="s">
        <v>365</v>
      </c>
      <c r="AA67" s="879" t="s">
        <v>343</v>
      </c>
      <c r="AB67" s="880" t="s">
        <v>366</v>
      </c>
      <c r="AC67" s="878" t="s">
        <v>367</v>
      </c>
      <c r="AD67" s="879" t="s">
        <v>345</v>
      </c>
      <c r="AE67" s="880" t="s">
        <v>368</v>
      </c>
      <c r="AF67" s="244"/>
      <c r="AG67" s="244"/>
      <c r="AH67" s="244"/>
      <c r="AI67" s="244"/>
      <c r="AJ67" s="244"/>
      <c r="AK67" s="244"/>
      <c r="AL67" s="244"/>
      <c r="AM67" s="244"/>
      <c r="AN67" s="211"/>
    </row>
    <row r="68" spans="1:187" s="211" customFormat="1" ht="25.5" x14ac:dyDescent="0.2">
      <c r="A68" s="541" t="s">
        <v>513</v>
      </c>
      <c r="B68" s="599" t="str">
        <f>IF(ISBLANK('2. Wafer Tracking'!B41), "", '2. Wafer Tracking'!B41)</f>
        <v/>
      </c>
      <c r="C68" s="685" t="str">
        <f>IF(ISBLANK('2. Wafer Tracking'!C41),"", '2. Wafer Tracking'!C41)</f>
        <v/>
      </c>
      <c r="D68" s="682" t="str">
        <f>IF(ISBLANK('2. Wafer Tracking'!D53),"", '2. Wafer Tracking'!D53)</f>
        <v/>
      </c>
      <c r="E68" s="599" t="str">
        <f>IF(ISBLANK('2. Wafer Tracking'!E41),"", '2. Wafer Tracking'!E41)</f>
        <v/>
      </c>
      <c r="F68" s="600" t="str">
        <f>IF(ISBLANK('2. Wafer Tracking'!F41),"", '2. Wafer Tracking'!F41)</f>
        <v/>
      </c>
      <c r="G68" s="682" t="str">
        <f>IF(ISBLANK('2. Wafer Tracking'!G53),"", '2. Wafer Tracking'!G53)</f>
        <v/>
      </c>
      <c r="H68" s="599" t="str">
        <f>IF(ISBLANK('2. Wafer Tracking'!H41),"", '2. Wafer Tracking'!H41)</f>
        <v/>
      </c>
      <c r="I68" s="600" t="str">
        <f>IF(ISBLANK('2. Wafer Tracking'!I41),"", '2. Wafer Tracking'!I41)</f>
        <v/>
      </c>
      <c r="J68" s="682" t="str">
        <f>IF(ISBLANK('2. Wafer Tracking'!J53),"", '2. Wafer Tracking'!J53)</f>
        <v/>
      </c>
      <c r="K68" s="599" t="str">
        <f>IF(ISBLANK('2. Wafer Tracking'!K41),"", '2. Wafer Tracking'!K41)</f>
        <v/>
      </c>
      <c r="L68" s="600" t="str">
        <f>IF(ISBLANK('2. Wafer Tracking'!L41),"", '2. Wafer Tracking'!L41)</f>
        <v/>
      </c>
      <c r="M68" s="682" t="str">
        <f>IF(ISBLANK('2. Wafer Tracking'!M53),"", '2. Wafer Tracking'!M53)</f>
        <v/>
      </c>
      <c r="N68" s="599" t="str">
        <f>IF(ISBLANK('2. Wafer Tracking'!N41),"", '2. Wafer Tracking'!N41)</f>
        <v/>
      </c>
      <c r="O68" s="600" t="str">
        <f>IF(ISBLANK('2. Wafer Tracking'!O41),"", '2. Wafer Tracking'!O41)</f>
        <v/>
      </c>
      <c r="P68" s="682" t="str">
        <f>IF(ISBLANK('2. Wafer Tracking'!P53),"", '2. Wafer Tracking'!P53)</f>
        <v/>
      </c>
      <c r="Q68" s="599" t="str">
        <f>IF(ISBLANK('2. Wafer Tracking'!Q41),"", '2. Wafer Tracking'!Q41)</f>
        <v/>
      </c>
      <c r="R68" s="600" t="str">
        <f>IF(ISBLANK('2. Wafer Tracking'!R41),"", '2. Wafer Tracking'!R41)</f>
        <v/>
      </c>
      <c r="S68" s="682" t="str">
        <f>IF(ISBLANK('2. Wafer Tracking'!S53),"", '2. Wafer Tracking'!S53)</f>
        <v/>
      </c>
      <c r="T68" s="599" t="str">
        <f>IF(ISBLANK('2. Wafer Tracking'!T41),"", '2. Wafer Tracking'!T41)</f>
        <v/>
      </c>
      <c r="U68" s="600" t="str">
        <f>IF(ISBLANK('2. Wafer Tracking'!U41),"", '2. Wafer Tracking'!U41)</f>
        <v/>
      </c>
      <c r="V68" s="682" t="str">
        <f>IF(ISBLANK('2. Wafer Tracking'!V53),"", '2. Wafer Tracking'!V53)</f>
        <v/>
      </c>
      <c r="W68" s="599" t="str">
        <f>IF(ISBLANK('2. Wafer Tracking'!W41),"", '2. Wafer Tracking'!W41)</f>
        <v/>
      </c>
      <c r="X68" s="600" t="str">
        <f>IF(ISBLANK('2. Wafer Tracking'!X41),"", '2. Wafer Tracking'!X41)</f>
        <v/>
      </c>
      <c r="Y68" s="682" t="str">
        <f>IF(ISBLANK('2. Wafer Tracking'!Y53),"", '2. Wafer Tracking'!Y53)</f>
        <v/>
      </c>
      <c r="Z68" s="599" t="str">
        <f>IF(ISBLANK('2. Wafer Tracking'!Z41),"", '2. Wafer Tracking'!Z41)</f>
        <v/>
      </c>
      <c r="AA68" s="600" t="str">
        <f>IF(ISBLANK('2. Wafer Tracking'!AA41),"", '2. Wafer Tracking'!AA41)</f>
        <v/>
      </c>
      <c r="AB68" s="682" t="str">
        <f>IF(ISBLANK('2. Wafer Tracking'!AB53),"", '2. Wafer Tracking'!AB53)</f>
        <v/>
      </c>
      <c r="AC68" s="599" t="str">
        <f>IF(ISBLANK('2. Wafer Tracking'!AC41),"", '2. Wafer Tracking'!AC41)</f>
        <v/>
      </c>
      <c r="AD68" s="600" t="str">
        <f>IF(ISBLANK('2. Wafer Tracking'!AD41),"", '2. Wafer Tracking'!AD41)</f>
        <v/>
      </c>
      <c r="AE68" s="682" t="str">
        <f>IF(ISBLANK('2. Wafer Tracking'!AE53),"", '2. Wafer Tracking'!AE53)</f>
        <v/>
      </c>
      <c r="AF68" s="244"/>
      <c r="AG68" s="244"/>
      <c r="AH68" s="244"/>
      <c r="AI68" s="244"/>
      <c r="AJ68" s="244"/>
      <c r="AK68" s="244"/>
      <c r="AL68" s="244"/>
      <c r="AM68" s="244"/>
    </row>
    <row r="69" spans="1:187" s="211" customFormat="1" ht="25.5" x14ac:dyDescent="0.2">
      <c r="A69" s="542" t="s">
        <v>514</v>
      </c>
      <c r="B69" s="603" t="str">
        <f>IF(ISBLANK('2. Wafer Tracking'!B94), "", '2. Wafer Tracking'!B94)</f>
        <v/>
      </c>
      <c r="C69" s="688" t="str">
        <f>IF(ISBLANK('2. Wafer Tracking'!C94),"", '2. Wafer Tracking'!C94)</f>
        <v/>
      </c>
      <c r="D69" s="881" t="str">
        <f>IF(ISBLANK('2. Wafer Tracking'!D106),"", '2. Wafer Tracking'!D106)</f>
        <v/>
      </c>
      <c r="E69" s="603" t="str">
        <f>IF(ISBLANK('2. Wafer Tracking'!E94),"",'2. Wafer Tracking'!E94)</f>
        <v/>
      </c>
      <c r="F69" s="600" t="str">
        <f>IF(ISBLANK('2. Wafer Tracking'!F94),"", '2. Wafer Tracking'!F94)</f>
        <v/>
      </c>
      <c r="G69" s="602" t="str">
        <f>IF(ISBLANK('2. Wafer Tracking'!G106),"", '2. Wafer Tracking'!G106)</f>
        <v/>
      </c>
      <c r="H69" s="603" t="str">
        <f>IF(ISBLANK('2. Wafer Tracking'!H94),"",'2. Wafer Tracking'!H94)</f>
        <v/>
      </c>
      <c r="I69" s="600" t="str">
        <f>IF(ISBLANK('2. Wafer Tracking'!I94),"", '2. Wafer Tracking'!I94)</f>
        <v/>
      </c>
      <c r="J69" s="602" t="str">
        <f>IF(ISBLANK('2. Wafer Tracking'!J106),"", '2. Wafer Tracking'!J106)</f>
        <v/>
      </c>
      <c r="K69" s="603" t="str">
        <f>IF(ISBLANK('2. Wafer Tracking'!K94),"",'2. Wafer Tracking'!K94)</f>
        <v/>
      </c>
      <c r="L69" s="600" t="str">
        <f>IF(ISBLANK('2. Wafer Tracking'!L94),"", '2. Wafer Tracking'!L94)</f>
        <v/>
      </c>
      <c r="M69" s="602" t="str">
        <f>IF(ISBLANK('2. Wafer Tracking'!M106),"", '2. Wafer Tracking'!M106)</f>
        <v/>
      </c>
      <c r="N69" s="603" t="str">
        <f>IF(ISBLANK('2. Wafer Tracking'!N94),"",'2. Wafer Tracking'!N94)</f>
        <v/>
      </c>
      <c r="O69" s="600" t="str">
        <f>IF(ISBLANK('2. Wafer Tracking'!O94),"", '2. Wafer Tracking'!O94)</f>
        <v/>
      </c>
      <c r="P69" s="602" t="str">
        <f>IF(ISBLANK('2. Wafer Tracking'!P106),"", '2. Wafer Tracking'!P106)</f>
        <v/>
      </c>
      <c r="Q69" s="603" t="str">
        <f>IF(ISBLANK('2. Wafer Tracking'!Q94),"",'2. Wafer Tracking'!Q94)</f>
        <v/>
      </c>
      <c r="R69" s="600" t="str">
        <f>IF(ISBLANK('2. Wafer Tracking'!R94),"", '2. Wafer Tracking'!R94)</f>
        <v/>
      </c>
      <c r="S69" s="602" t="str">
        <f>IF(ISBLANK('2. Wafer Tracking'!S106),"", '2. Wafer Tracking'!S106)</f>
        <v/>
      </c>
      <c r="T69" s="603" t="str">
        <f>IF(ISBLANK('2. Wafer Tracking'!T94),"",'2. Wafer Tracking'!T94)</f>
        <v/>
      </c>
      <c r="U69" s="600" t="str">
        <f>IF(ISBLANK('2. Wafer Tracking'!U94),"", '2. Wafer Tracking'!U94)</f>
        <v/>
      </c>
      <c r="V69" s="602" t="str">
        <f>IF(ISBLANK('2. Wafer Tracking'!V106),"", '2. Wafer Tracking'!V106)</f>
        <v/>
      </c>
      <c r="W69" s="603" t="str">
        <f>IF(ISBLANK('2. Wafer Tracking'!W94),"",'2. Wafer Tracking'!W94)</f>
        <v/>
      </c>
      <c r="X69" s="600" t="str">
        <f>IF(ISBLANK('2. Wafer Tracking'!X94),"", '2. Wafer Tracking'!X94)</f>
        <v/>
      </c>
      <c r="Y69" s="602" t="str">
        <f>IF(ISBLANK('2. Wafer Tracking'!Y106),"", '2. Wafer Tracking'!Y106)</f>
        <v/>
      </c>
      <c r="Z69" s="603" t="str">
        <f>IF(ISBLANK('2. Wafer Tracking'!Z94),"",'2. Wafer Tracking'!Z94)</f>
        <v/>
      </c>
      <c r="AA69" s="600" t="str">
        <f>IF(ISBLANK('2. Wafer Tracking'!AA94),"", '2. Wafer Tracking'!AA94)</f>
        <v/>
      </c>
      <c r="AB69" s="602" t="str">
        <f>IF(ISBLANK('2. Wafer Tracking'!AB106),"", '2. Wafer Tracking'!AB106)</f>
        <v/>
      </c>
      <c r="AC69" s="603" t="str">
        <f>IF(ISBLANK('2. Wafer Tracking'!AC94),"",'2. Wafer Tracking'!AC94)</f>
        <v/>
      </c>
      <c r="AD69" s="600" t="str">
        <f>IF(ISBLANK('2. Wafer Tracking'!AD94),"", '2. Wafer Tracking'!AD94)</f>
        <v/>
      </c>
      <c r="AE69" s="602" t="str">
        <f>IF(ISBLANK('2. Wafer Tracking'!AE106),"", '2. Wafer Tracking'!AE106)</f>
        <v/>
      </c>
      <c r="AF69" s="244"/>
      <c r="AG69" s="244"/>
      <c r="AH69" s="244"/>
      <c r="AI69" s="244"/>
      <c r="AJ69" s="244"/>
      <c r="AK69" s="244"/>
      <c r="AL69" s="244"/>
      <c r="AM69" s="244"/>
    </row>
    <row r="70" spans="1:187" s="211" customFormat="1" ht="25.5" x14ac:dyDescent="0.2">
      <c r="A70" s="542" t="s">
        <v>515</v>
      </c>
      <c r="B70" s="603" t="str">
        <f>IF(ISBLANK('2. Wafer Tracking'!B147), "", '2. Wafer Tracking'!B147)</f>
        <v/>
      </c>
      <c r="C70" s="688" t="str">
        <f>IF(ISBLANK('2. Wafer Tracking'!C147),"", '2. Wafer Tracking'!C147)</f>
        <v/>
      </c>
      <c r="D70" s="881" t="str">
        <f>IF(ISBLANK('2. Wafer Tracking'!D159),"", '2. Wafer Tracking'!D159)</f>
        <v/>
      </c>
      <c r="E70" s="603" t="str">
        <f>IF(ISBLANK('2. Wafer Tracking'!E147),"",'2. Wafer Tracking'!E147)</f>
        <v/>
      </c>
      <c r="F70" s="600" t="str">
        <f>IF(ISBLANK('2. Wafer Tracking'!F147),"", '2. Wafer Tracking'!F147)</f>
        <v/>
      </c>
      <c r="G70" s="602" t="str">
        <f>IF(ISBLANK('2. Wafer Tracking'!G159),"", '2. Wafer Tracking'!G159)</f>
        <v/>
      </c>
      <c r="H70" s="603" t="str">
        <f>IF(ISBLANK('2. Wafer Tracking'!H147),"",'2. Wafer Tracking'!H147)</f>
        <v/>
      </c>
      <c r="I70" s="600" t="str">
        <f>IF(ISBLANK('2. Wafer Tracking'!I147),"", '2. Wafer Tracking'!I147)</f>
        <v/>
      </c>
      <c r="J70" s="602" t="str">
        <f>IF(ISBLANK('2. Wafer Tracking'!J159),"", '2. Wafer Tracking'!J159)</f>
        <v/>
      </c>
      <c r="K70" s="603" t="str">
        <f>IF(ISBLANK('2. Wafer Tracking'!K147),"",'2. Wafer Tracking'!K147)</f>
        <v/>
      </c>
      <c r="L70" s="600" t="str">
        <f>IF(ISBLANK('2. Wafer Tracking'!L147),"", '2. Wafer Tracking'!L147)</f>
        <v/>
      </c>
      <c r="M70" s="602" t="str">
        <f>IF(ISBLANK('2. Wafer Tracking'!M159),"", '2. Wafer Tracking'!M159)</f>
        <v/>
      </c>
      <c r="N70" s="603" t="str">
        <f>IF(ISBLANK('2. Wafer Tracking'!N147),"",'2. Wafer Tracking'!N147)</f>
        <v/>
      </c>
      <c r="O70" s="600" t="str">
        <f>IF(ISBLANK('2. Wafer Tracking'!O147),"", '2. Wafer Tracking'!O147)</f>
        <v/>
      </c>
      <c r="P70" s="602" t="str">
        <f>IF(ISBLANK('2. Wafer Tracking'!P159),"", '2. Wafer Tracking'!P159)</f>
        <v/>
      </c>
      <c r="Q70" s="603" t="str">
        <f>IF(ISBLANK('2. Wafer Tracking'!Q147),"",'2. Wafer Tracking'!Q147)</f>
        <v/>
      </c>
      <c r="R70" s="600" t="str">
        <f>IF(ISBLANK('2. Wafer Tracking'!R147),"", '2. Wafer Tracking'!R147)</f>
        <v/>
      </c>
      <c r="S70" s="602" t="str">
        <f>IF(ISBLANK('2. Wafer Tracking'!S159),"", '2. Wafer Tracking'!S159)</f>
        <v/>
      </c>
      <c r="T70" s="603" t="str">
        <f>IF(ISBLANK('2. Wafer Tracking'!T147),"",'2. Wafer Tracking'!T147)</f>
        <v/>
      </c>
      <c r="U70" s="600" t="str">
        <f>IF(ISBLANK('2. Wafer Tracking'!U147),"", '2. Wafer Tracking'!U147)</f>
        <v/>
      </c>
      <c r="V70" s="602" t="str">
        <f>IF(ISBLANK('2. Wafer Tracking'!V159),"", '2. Wafer Tracking'!V159)</f>
        <v/>
      </c>
      <c r="W70" s="603" t="str">
        <f>IF(ISBLANK('2. Wafer Tracking'!W147),"",'2. Wafer Tracking'!W147)</f>
        <v/>
      </c>
      <c r="X70" s="600" t="str">
        <f>IF(ISBLANK('2. Wafer Tracking'!X147),"", '2. Wafer Tracking'!X147)</f>
        <v/>
      </c>
      <c r="Y70" s="602" t="str">
        <f>IF(ISBLANK('2. Wafer Tracking'!Y159),"", '2. Wafer Tracking'!Y159)</f>
        <v/>
      </c>
      <c r="Z70" s="603" t="str">
        <f>IF(ISBLANK('2. Wafer Tracking'!Z147),"",'2. Wafer Tracking'!Z147)</f>
        <v/>
      </c>
      <c r="AA70" s="600" t="str">
        <f>IF(ISBLANK('2. Wafer Tracking'!AA147),"", '2. Wafer Tracking'!AA147)</f>
        <v/>
      </c>
      <c r="AB70" s="602" t="str">
        <f>IF(ISBLANK('2. Wafer Tracking'!AB159),"", '2. Wafer Tracking'!AB159)</f>
        <v/>
      </c>
      <c r="AC70" s="603" t="str">
        <f>IF(ISBLANK('2. Wafer Tracking'!AC147),"",'2. Wafer Tracking'!AC147)</f>
        <v/>
      </c>
      <c r="AD70" s="600" t="str">
        <f>IF(ISBLANK('2. Wafer Tracking'!AD147),"", '2. Wafer Tracking'!AD147)</f>
        <v/>
      </c>
      <c r="AE70" s="602" t="str">
        <f>IF(ISBLANK('2. Wafer Tracking'!AE159),"", '2. Wafer Tracking'!AE159)</f>
        <v/>
      </c>
      <c r="AF70" s="244"/>
      <c r="AG70" s="244"/>
      <c r="AH70" s="244"/>
      <c r="AI70" s="244"/>
      <c r="AJ70" s="244"/>
      <c r="AK70" s="244"/>
      <c r="AL70" s="244"/>
      <c r="AM70" s="244"/>
    </row>
    <row r="71" spans="1:187" s="211" customFormat="1" ht="25.5" x14ac:dyDescent="0.2">
      <c r="A71" s="543" t="s">
        <v>516</v>
      </c>
      <c r="B71" s="604" t="str">
        <f>IF(ISBLANK('2. Wafer Tracking'!B200), "", '2. Wafer Tracking'!B200)</f>
        <v/>
      </c>
      <c r="C71" s="683" t="str">
        <f>IF(ISBLANK('2. Wafer Tracking'!C200),"", '2. Wafer Tracking'!C200)</f>
        <v/>
      </c>
      <c r="D71" s="684" t="str">
        <f>IF(ISBLANK('2. Wafer Tracking'!D212),"", '2. Wafer Tracking'!D212)</f>
        <v/>
      </c>
      <c r="E71" s="604" t="str">
        <f>IF(ISBLANK('2. Wafer Tracking'!E200),"",'2. Wafer Tracking'!E200)</f>
        <v/>
      </c>
      <c r="F71" s="683" t="str">
        <f>IF(ISBLANK('2. Wafer Tracking'!F200),"", '2. Wafer Tracking'!F200)</f>
        <v/>
      </c>
      <c r="G71" s="684" t="str">
        <f>IF(ISBLANK('2. Wafer Tracking'!G212),"", '2. Wafer Tracking'!G212)</f>
        <v/>
      </c>
      <c r="H71" s="604" t="str">
        <f>IF(ISBLANK('2. Wafer Tracking'!H200),"",'2. Wafer Tracking'!H200)</f>
        <v/>
      </c>
      <c r="I71" s="683" t="str">
        <f>IF(ISBLANK('2. Wafer Tracking'!I200),"", '2. Wafer Tracking'!I200)</f>
        <v/>
      </c>
      <c r="J71" s="684" t="str">
        <f>IF(ISBLANK('2. Wafer Tracking'!J212),"", '2. Wafer Tracking'!J212)</f>
        <v/>
      </c>
      <c r="K71" s="604" t="str">
        <f>IF(ISBLANK('2. Wafer Tracking'!K200),"",'2. Wafer Tracking'!K200)</f>
        <v/>
      </c>
      <c r="L71" s="683" t="str">
        <f>IF(ISBLANK('2. Wafer Tracking'!L200),"", '2. Wafer Tracking'!L200)</f>
        <v/>
      </c>
      <c r="M71" s="684" t="str">
        <f>IF(ISBLANK('2. Wafer Tracking'!M212),"", '2. Wafer Tracking'!M212)</f>
        <v/>
      </c>
      <c r="N71" s="604" t="str">
        <f>IF(ISBLANK('2. Wafer Tracking'!N200),"",'2. Wafer Tracking'!N200)</f>
        <v/>
      </c>
      <c r="O71" s="683" t="str">
        <f>IF(ISBLANK('2. Wafer Tracking'!O200),"", '2. Wafer Tracking'!O200)</f>
        <v/>
      </c>
      <c r="P71" s="684" t="str">
        <f>IF(ISBLANK('2. Wafer Tracking'!P212),"", '2. Wafer Tracking'!P212)</f>
        <v/>
      </c>
      <c r="Q71" s="604" t="str">
        <f>IF(ISBLANK('2. Wafer Tracking'!Q200),"",'2. Wafer Tracking'!Q200)</f>
        <v/>
      </c>
      <c r="R71" s="683" t="str">
        <f>IF(ISBLANK('2. Wafer Tracking'!R200),"", '2. Wafer Tracking'!R200)</f>
        <v/>
      </c>
      <c r="S71" s="684" t="str">
        <f>IF(ISBLANK('2. Wafer Tracking'!S212),"", '2. Wafer Tracking'!S212)</f>
        <v/>
      </c>
      <c r="T71" s="604" t="str">
        <f>IF(ISBLANK('2. Wafer Tracking'!T200),"",'2. Wafer Tracking'!T200)</f>
        <v/>
      </c>
      <c r="U71" s="683" t="str">
        <f>IF(ISBLANK('2. Wafer Tracking'!U200),"", '2. Wafer Tracking'!U200)</f>
        <v/>
      </c>
      <c r="V71" s="684" t="str">
        <f>IF(ISBLANK('2. Wafer Tracking'!V212),"", '2. Wafer Tracking'!V212)</f>
        <v/>
      </c>
      <c r="W71" s="604" t="str">
        <f>IF(ISBLANK('2. Wafer Tracking'!W200),"",'2. Wafer Tracking'!W200)</f>
        <v/>
      </c>
      <c r="X71" s="683" t="str">
        <f>IF(ISBLANK('2. Wafer Tracking'!X200),"", '2. Wafer Tracking'!X200)</f>
        <v/>
      </c>
      <c r="Y71" s="684" t="str">
        <f>IF(ISBLANK('2. Wafer Tracking'!Y212),"", '2. Wafer Tracking'!Y212)</f>
        <v/>
      </c>
      <c r="Z71" s="604" t="str">
        <f>IF(ISBLANK('2. Wafer Tracking'!Z200),"",'2. Wafer Tracking'!Z200)</f>
        <v/>
      </c>
      <c r="AA71" s="683" t="str">
        <f>IF(ISBLANK('2. Wafer Tracking'!AA200),"", '2. Wafer Tracking'!AA200)</f>
        <v/>
      </c>
      <c r="AB71" s="684" t="str">
        <f>IF(ISBLANK('2. Wafer Tracking'!AB212),"", '2. Wafer Tracking'!AB212)</f>
        <v/>
      </c>
      <c r="AC71" s="604" t="str">
        <f>IF(ISBLANK('2. Wafer Tracking'!AC200),"",'2. Wafer Tracking'!AC200)</f>
        <v/>
      </c>
      <c r="AD71" s="683" t="str">
        <f>IF(ISBLANK('2. Wafer Tracking'!AD200),"", '2. Wafer Tracking'!AD200)</f>
        <v/>
      </c>
      <c r="AE71" s="684" t="str">
        <f>IF(ISBLANK('2. Wafer Tracking'!AE212),"", '2. Wafer Tracking'!AE212)</f>
        <v/>
      </c>
      <c r="AF71" s="244"/>
      <c r="AG71" s="244"/>
      <c r="AH71" s="244"/>
      <c r="AI71" s="244"/>
      <c r="AJ71" s="244"/>
      <c r="AK71" s="244"/>
      <c r="AL71" s="244"/>
      <c r="AM71" s="244"/>
    </row>
    <row r="72" spans="1:187" s="154" customFormat="1" ht="15.75" x14ac:dyDescent="0.25">
      <c r="A72" s="793"/>
      <c r="B72" s="877"/>
      <c r="C72" s="874"/>
      <c r="D72" s="874"/>
      <c r="E72" s="874"/>
      <c r="F72" s="874"/>
      <c r="G72" s="874"/>
      <c r="H72" s="874"/>
      <c r="I72" s="874"/>
      <c r="J72" s="874"/>
      <c r="K72" s="874"/>
      <c r="L72" s="874"/>
      <c r="M72" s="874"/>
      <c r="N72" s="874"/>
      <c r="O72" s="874"/>
      <c r="P72" s="874"/>
      <c r="Q72" s="874"/>
      <c r="R72" s="874"/>
      <c r="S72" s="874"/>
      <c r="T72" s="874"/>
      <c r="U72" s="874"/>
      <c r="V72" s="874"/>
      <c r="W72" s="874"/>
      <c r="X72" s="874"/>
      <c r="Y72" s="874"/>
      <c r="Z72" s="874"/>
      <c r="AA72" s="874"/>
      <c r="AB72" s="874"/>
      <c r="AC72" s="874"/>
      <c r="AD72" s="796"/>
      <c r="AE72" s="792"/>
      <c r="AF72" s="792"/>
      <c r="AG72" s="792"/>
      <c r="AH72" s="792"/>
      <c r="AI72" s="792"/>
      <c r="AJ72" s="792"/>
      <c r="AK72" s="792"/>
      <c r="AL72" s="792"/>
      <c r="AM72" s="792"/>
      <c r="AN72" s="792"/>
      <c r="AO72" s="193"/>
      <c r="AP72" s="193"/>
      <c r="AQ72" s="156"/>
      <c r="AR72" s="157"/>
      <c r="AS72" s="157"/>
      <c r="AT72" s="156"/>
      <c r="AU72" s="157"/>
      <c r="AV72" s="157"/>
      <c r="AW72" s="156"/>
      <c r="AX72" s="157"/>
      <c r="AY72" s="157"/>
      <c r="AZ72" s="156"/>
      <c r="BA72" s="157"/>
      <c r="BB72" s="157"/>
      <c r="BC72" s="156"/>
      <c r="BD72" s="157"/>
      <c r="BE72" s="157"/>
      <c r="BF72" s="156"/>
      <c r="BG72" s="157"/>
      <c r="BH72" s="157"/>
      <c r="BI72" s="156"/>
      <c r="BJ72" s="157"/>
      <c r="BK72" s="157"/>
      <c r="BL72" s="156"/>
      <c r="BM72" s="157"/>
      <c r="BN72" s="157"/>
      <c r="BO72" s="157"/>
      <c r="BP72" s="157"/>
      <c r="BQ72" s="157"/>
      <c r="BR72" s="157"/>
      <c r="BS72" s="157"/>
      <c r="BT72" s="157"/>
      <c r="BU72" s="157"/>
      <c r="BV72" s="157"/>
      <c r="BW72" s="157"/>
      <c r="BX72" s="156"/>
      <c r="BY72" s="157"/>
      <c r="BZ72" s="157"/>
      <c r="CA72" s="155"/>
      <c r="CB72" s="190"/>
      <c r="CI72" s="191"/>
      <c r="CK72" s="191"/>
      <c r="CL72" s="191"/>
      <c r="CN72" s="191"/>
      <c r="CO72" s="191"/>
      <c r="CP72" s="191"/>
      <c r="CT72" s="191"/>
      <c r="CU72" s="191"/>
      <c r="CV72" s="191"/>
      <c r="CW72" s="191"/>
      <c r="CX72" s="191"/>
      <c r="CY72" s="191"/>
      <c r="CZ72" s="191"/>
      <c r="DA72" s="191"/>
      <c r="DB72" s="191"/>
      <c r="DC72" s="191"/>
      <c r="DD72" s="191"/>
      <c r="DH72" s="191"/>
      <c r="DX72" s="191"/>
      <c r="DY72" s="191"/>
      <c r="DZ72" s="191"/>
      <c r="ED72" s="191"/>
      <c r="EE72" s="191"/>
      <c r="ET72" s="192"/>
      <c r="EU72" s="192"/>
      <c r="EV72" s="192"/>
      <c r="EW72" s="155"/>
      <c r="EX72" s="155"/>
      <c r="EY72" s="155"/>
      <c r="EZ72" s="155"/>
      <c r="FA72" s="155"/>
      <c r="FB72" s="155"/>
      <c r="FC72" s="155"/>
      <c r="FD72" s="155"/>
      <c r="FE72" s="155"/>
      <c r="FF72" s="155"/>
      <c r="FG72" s="155"/>
      <c r="FH72" s="155"/>
      <c r="FI72" s="155"/>
      <c r="FJ72" s="155"/>
      <c r="FK72" s="155"/>
      <c r="FL72" s="155"/>
      <c r="FM72" s="155"/>
      <c r="FO72" s="155"/>
      <c r="FQ72" s="155"/>
      <c r="FR72" s="155"/>
      <c r="FS72" s="155"/>
      <c r="FU72" s="155"/>
      <c r="FV72" s="155"/>
      <c r="FW72" s="155"/>
      <c r="FX72" s="155"/>
      <c r="FY72" s="155"/>
      <c r="FZ72" s="155"/>
      <c r="GB72" s="155"/>
      <c r="GE72" s="155"/>
    </row>
    <row r="73" spans="1:187" s="154" customFormat="1" ht="16.5" thickBot="1" x14ac:dyDescent="0.3">
      <c r="A73" s="793" t="s">
        <v>553</v>
      </c>
      <c r="B73" s="877"/>
      <c r="C73" s="874"/>
      <c r="D73" s="874"/>
      <c r="E73" s="874"/>
      <c r="F73" s="874"/>
      <c r="G73" s="874"/>
      <c r="H73" s="874"/>
      <c r="I73" s="874"/>
      <c r="J73" s="874"/>
      <c r="K73" s="874"/>
      <c r="L73" s="874"/>
      <c r="M73" s="874"/>
      <c r="N73" s="874"/>
      <c r="O73" s="874"/>
      <c r="P73" s="874"/>
      <c r="Q73" s="874"/>
      <c r="R73" s="874"/>
      <c r="S73" s="874"/>
      <c r="T73" s="874"/>
      <c r="U73" s="874"/>
      <c r="V73" s="874"/>
      <c r="W73" s="874"/>
      <c r="X73" s="874"/>
      <c r="Y73" s="874"/>
      <c r="Z73" s="874"/>
      <c r="AA73" s="874"/>
      <c r="AB73" s="874"/>
      <c r="AC73" s="874"/>
      <c r="AD73" s="796"/>
      <c r="AE73" s="792"/>
      <c r="AF73" s="792"/>
      <c r="AG73" s="792"/>
      <c r="AH73" s="792"/>
      <c r="AI73" s="792"/>
      <c r="AJ73" s="792"/>
      <c r="AK73" s="792"/>
      <c r="AL73" s="792"/>
      <c r="AM73" s="792"/>
      <c r="AN73" s="792"/>
      <c r="AO73" s="193"/>
      <c r="AP73" s="193"/>
      <c r="AQ73" s="156"/>
      <c r="AR73" s="157"/>
      <c r="AS73" s="157"/>
      <c r="AT73" s="156"/>
      <c r="AU73" s="157"/>
      <c r="AV73" s="157"/>
      <c r="AW73" s="156"/>
      <c r="AX73" s="157"/>
      <c r="AY73" s="157"/>
      <c r="AZ73" s="156"/>
      <c r="BA73" s="157"/>
      <c r="BB73" s="157"/>
      <c r="BC73" s="156"/>
      <c r="BD73" s="157"/>
      <c r="BE73" s="157"/>
      <c r="BF73" s="156"/>
      <c r="BG73" s="157"/>
      <c r="BH73" s="157"/>
      <c r="BI73" s="156"/>
      <c r="BJ73" s="157"/>
      <c r="BK73" s="157"/>
      <c r="BL73" s="156"/>
      <c r="BM73" s="157"/>
      <c r="BN73" s="157"/>
      <c r="BO73" s="157"/>
      <c r="BP73" s="157"/>
      <c r="BQ73" s="157"/>
      <c r="BR73" s="157"/>
      <c r="BS73" s="157"/>
      <c r="BT73" s="157"/>
      <c r="BU73" s="157"/>
      <c r="BV73" s="157"/>
      <c r="BW73" s="157"/>
      <c r="BX73" s="156"/>
      <c r="BY73" s="157"/>
      <c r="BZ73" s="157"/>
      <c r="CA73" s="155"/>
      <c r="CB73" s="190"/>
      <c r="CI73" s="191"/>
      <c r="CK73" s="191"/>
      <c r="CL73" s="191"/>
      <c r="CN73" s="191"/>
      <c r="CO73" s="191"/>
      <c r="CP73" s="191"/>
      <c r="CT73" s="191"/>
      <c r="CU73" s="191"/>
      <c r="CV73" s="191"/>
      <c r="CW73" s="191"/>
      <c r="CX73" s="191"/>
      <c r="CY73" s="191"/>
      <c r="CZ73" s="191"/>
      <c r="DA73" s="191"/>
      <c r="DB73" s="191"/>
      <c r="DC73" s="191"/>
      <c r="DD73" s="191"/>
      <c r="DH73" s="191"/>
      <c r="DX73" s="191"/>
      <c r="DY73" s="191"/>
      <c r="DZ73" s="191"/>
      <c r="ED73" s="191"/>
      <c r="EE73" s="191"/>
      <c r="ET73" s="192"/>
      <c r="EU73" s="192"/>
      <c r="EV73" s="192"/>
      <c r="EW73" s="155"/>
      <c r="EX73" s="155"/>
      <c r="EY73" s="155"/>
      <c r="EZ73" s="155"/>
      <c r="FA73" s="155"/>
      <c r="FB73" s="155"/>
      <c r="FC73" s="155"/>
      <c r="FD73" s="155"/>
      <c r="FE73" s="155"/>
      <c r="FF73" s="155"/>
      <c r="FG73" s="155"/>
      <c r="FH73" s="155"/>
      <c r="FI73" s="155"/>
      <c r="FJ73" s="155"/>
      <c r="FK73" s="155"/>
      <c r="FL73" s="155"/>
      <c r="FM73" s="155"/>
      <c r="FO73" s="155"/>
      <c r="FQ73" s="155"/>
      <c r="FR73" s="155"/>
      <c r="FS73" s="155"/>
      <c r="FU73" s="155"/>
      <c r="FV73" s="155"/>
      <c r="FW73" s="155"/>
      <c r="FX73" s="155"/>
      <c r="FY73" s="155"/>
      <c r="FZ73" s="155"/>
      <c r="GB73" s="155"/>
      <c r="GE73" s="155"/>
    </row>
    <row r="74" spans="1:187" s="154" customFormat="1" ht="18.75" thickBot="1" x14ac:dyDescent="0.3">
      <c r="A74" s="797"/>
      <c r="B74" s="794"/>
      <c r="C74" s="1605" t="s">
        <v>513</v>
      </c>
      <c r="D74" s="1606"/>
      <c r="E74" s="1607"/>
      <c r="F74" s="801"/>
      <c r="G74" s="796"/>
      <c r="H74" s="796"/>
      <c r="I74" s="796"/>
      <c r="J74" s="796"/>
      <c r="K74" s="796"/>
      <c r="L74" s="796"/>
      <c r="M74" s="796"/>
      <c r="N74" s="796"/>
      <c r="O74" s="796"/>
      <c r="P74" s="796"/>
      <c r="Q74" s="796"/>
      <c r="R74" s="796"/>
      <c r="S74" s="796"/>
      <c r="T74" s="796"/>
      <c r="U74" s="796"/>
      <c r="V74" s="796"/>
      <c r="W74" s="796"/>
      <c r="X74" s="796"/>
      <c r="Y74" s="796"/>
      <c r="Z74" s="796"/>
      <c r="AA74" s="796"/>
      <c r="AB74" s="796"/>
      <c r="AC74" s="796"/>
      <c r="AD74" s="796"/>
      <c r="AE74" s="792"/>
      <c r="AF74" s="792"/>
      <c r="AG74" s="792"/>
      <c r="AH74" s="792"/>
      <c r="AI74" s="792"/>
      <c r="AJ74" s="792"/>
      <c r="AK74" s="792"/>
      <c r="AL74" s="792"/>
      <c r="AM74" s="792"/>
      <c r="AN74" s="792"/>
      <c r="AO74" s="193"/>
      <c r="AP74" s="193"/>
      <c r="AQ74" s="156"/>
      <c r="AR74" s="157"/>
      <c r="AS74" s="157"/>
      <c r="AT74" s="156"/>
      <c r="AU74" s="157"/>
      <c r="AV74" s="157"/>
      <c r="AW74" s="156"/>
      <c r="AX74" s="157"/>
      <c r="AY74" s="157"/>
      <c r="AZ74" s="156"/>
      <c r="BA74" s="157"/>
      <c r="BB74" s="157"/>
      <c r="BC74" s="156"/>
      <c r="BD74" s="157"/>
      <c r="BE74" s="157"/>
      <c r="BF74" s="156"/>
      <c r="BG74" s="157"/>
      <c r="BH74" s="157"/>
      <c r="BI74" s="156"/>
      <c r="BJ74" s="157"/>
      <c r="BK74" s="157"/>
      <c r="BL74" s="156"/>
      <c r="BM74" s="157"/>
      <c r="BN74" s="157"/>
      <c r="BO74" s="157"/>
      <c r="BP74" s="157"/>
      <c r="BQ74" s="157"/>
      <c r="BR74" s="157"/>
      <c r="BS74" s="157"/>
      <c r="BT74" s="157"/>
      <c r="BU74" s="157"/>
      <c r="BV74" s="157"/>
      <c r="BW74" s="157"/>
      <c r="BX74" s="156"/>
      <c r="BY74" s="157"/>
      <c r="BZ74" s="157"/>
      <c r="CA74" s="155"/>
      <c r="CB74" s="190"/>
      <c r="CI74" s="191"/>
      <c r="CK74" s="191"/>
      <c r="CL74" s="191"/>
      <c r="CN74" s="191"/>
      <c r="CO74" s="191"/>
      <c r="CP74" s="191"/>
      <c r="CT74" s="191"/>
      <c r="CU74" s="191"/>
      <c r="CV74" s="191"/>
      <c r="CW74" s="191"/>
      <c r="CX74" s="191"/>
      <c r="CY74" s="191"/>
      <c r="CZ74" s="191"/>
      <c r="DA74" s="191"/>
      <c r="DB74" s="191"/>
      <c r="DC74" s="191"/>
      <c r="DD74" s="191"/>
      <c r="DH74" s="191"/>
      <c r="DX74" s="191"/>
      <c r="DY74" s="191"/>
      <c r="DZ74" s="191"/>
      <c r="ED74" s="191"/>
      <c r="EE74" s="191"/>
      <c r="ET74" s="192"/>
      <c r="EU74" s="192"/>
      <c r="EV74" s="192"/>
      <c r="EW74" s="155"/>
      <c r="EX74" s="155"/>
      <c r="EY74" s="155"/>
      <c r="EZ74" s="155"/>
      <c r="FA74" s="155"/>
      <c r="FB74" s="155"/>
      <c r="FC74" s="155"/>
      <c r="FD74" s="155"/>
      <c r="FE74" s="155"/>
      <c r="FF74" s="155"/>
      <c r="FG74" s="155"/>
      <c r="FH74" s="155"/>
      <c r="FI74" s="155"/>
      <c r="FJ74" s="155"/>
      <c r="FK74" s="155"/>
      <c r="FL74" s="155"/>
      <c r="FM74" s="155"/>
      <c r="FO74" s="155"/>
      <c r="FQ74" s="155"/>
      <c r="FR74" s="155"/>
      <c r="FS74" s="155"/>
      <c r="FU74" s="155"/>
      <c r="FV74" s="155"/>
      <c r="FW74" s="155"/>
      <c r="FX74" s="155"/>
      <c r="FY74" s="155"/>
      <c r="FZ74" s="155"/>
      <c r="GB74" s="155"/>
      <c r="GE74" s="155"/>
    </row>
    <row r="75" spans="1:187" s="154" customFormat="1" x14ac:dyDescent="0.2">
      <c r="A75" s="802"/>
      <c r="B75" s="790"/>
      <c r="C75" s="1625" t="s">
        <v>437</v>
      </c>
      <c r="D75" s="1626"/>
      <c r="E75" s="1627"/>
      <c r="F75" s="803"/>
      <c r="G75" s="790"/>
      <c r="H75" s="790"/>
      <c r="I75" s="790"/>
      <c r="J75" s="790"/>
      <c r="K75" s="790"/>
      <c r="L75" s="790"/>
      <c r="M75" s="790"/>
      <c r="N75" s="790"/>
      <c r="O75" s="790"/>
      <c r="P75" s="790"/>
      <c r="Q75" s="790"/>
      <c r="R75" s="790"/>
      <c r="S75" s="790"/>
      <c r="T75" s="790"/>
      <c r="U75" s="790"/>
      <c r="V75" s="790"/>
      <c r="W75" s="790"/>
      <c r="X75" s="790"/>
      <c r="Y75" s="790"/>
      <c r="Z75" s="790"/>
      <c r="AA75" s="790"/>
      <c r="AB75" s="790"/>
      <c r="AC75" s="790"/>
      <c r="AD75" s="790"/>
      <c r="AE75" s="790"/>
      <c r="AF75" s="790"/>
      <c r="AG75" s="790"/>
      <c r="AH75" s="790"/>
      <c r="AI75" s="790"/>
      <c r="AJ75" s="790"/>
      <c r="AK75" s="790"/>
      <c r="AL75" s="790"/>
      <c r="AM75" s="790"/>
      <c r="AN75" s="790"/>
      <c r="AS75" s="157"/>
      <c r="AT75" s="156"/>
      <c r="AU75" s="157"/>
      <c r="AV75" s="157"/>
      <c r="AW75" s="156"/>
      <c r="AX75" s="157"/>
      <c r="AY75" s="157"/>
      <c r="AZ75" s="156"/>
      <c r="BA75" s="157"/>
      <c r="BB75" s="157"/>
      <c r="BC75" s="156"/>
      <c r="BD75" s="157"/>
      <c r="BE75" s="157"/>
      <c r="BF75" s="156"/>
      <c r="BG75" s="157"/>
      <c r="BH75" s="157"/>
      <c r="BI75" s="156"/>
      <c r="BJ75" s="157"/>
      <c r="BK75" s="157"/>
      <c r="BL75" s="156"/>
      <c r="BM75" s="157"/>
      <c r="BN75" s="157"/>
      <c r="BO75" s="157"/>
      <c r="BP75" s="157"/>
      <c r="BQ75" s="157"/>
      <c r="BR75" s="157"/>
      <c r="BS75" s="157"/>
      <c r="BT75" s="157"/>
      <c r="BU75" s="157"/>
      <c r="BV75" s="157"/>
      <c r="BW75" s="157"/>
      <c r="BX75" s="156"/>
      <c r="BY75" s="157"/>
      <c r="BZ75" s="157"/>
      <c r="CA75" s="155"/>
      <c r="CB75" s="190"/>
      <c r="CI75" s="191"/>
      <c r="CK75" s="191"/>
      <c r="CL75" s="191"/>
      <c r="CN75" s="191"/>
      <c r="CO75" s="191"/>
      <c r="CP75" s="191"/>
      <c r="CT75" s="191"/>
      <c r="CU75" s="191"/>
      <c r="CV75" s="191"/>
      <c r="CW75" s="191"/>
      <c r="CX75" s="191"/>
      <c r="CY75" s="191"/>
      <c r="CZ75" s="191"/>
      <c r="DA75" s="191"/>
      <c r="DB75" s="191"/>
      <c r="DC75" s="191"/>
      <c r="DD75" s="191"/>
      <c r="DH75" s="191"/>
      <c r="DX75" s="191"/>
      <c r="DY75" s="191"/>
      <c r="DZ75" s="191"/>
      <c r="ED75" s="191"/>
      <c r="EE75" s="191"/>
      <c r="ET75" s="192"/>
      <c r="EU75" s="192"/>
      <c r="EV75" s="192"/>
      <c r="EW75" s="155"/>
      <c r="EX75" s="155"/>
      <c r="EY75" s="155"/>
      <c r="EZ75" s="155"/>
      <c r="FA75" s="155"/>
      <c r="FB75" s="155"/>
      <c r="FC75" s="155"/>
      <c r="FD75" s="155"/>
      <c r="FE75" s="155"/>
      <c r="FF75" s="155"/>
      <c r="FG75" s="155"/>
      <c r="FH75" s="155"/>
      <c r="FI75" s="155"/>
      <c r="FJ75" s="155"/>
      <c r="FK75" s="155"/>
      <c r="FL75" s="155"/>
      <c r="FM75" s="155"/>
      <c r="FO75" s="155"/>
      <c r="FQ75" s="155"/>
      <c r="FR75" s="155"/>
      <c r="FS75" s="155"/>
      <c r="FU75" s="155"/>
      <c r="FV75" s="155"/>
      <c r="FW75" s="155"/>
      <c r="FX75" s="155"/>
      <c r="FY75" s="155"/>
      <c r="FZ75" s="155"/>
      <c r="GB75" s="155"/>
      <c r="GE75" s="155"/>
    </row>
    <row r="76" spans="1:187" s="428" customFormat="1" ht="13.5" thickBot="1" x14ac:dyDescent="0.25">
      <c r="A76" s="804"/>
      <c r="B76" s="805"/>
      <c r="C76" s="882" t="s">
        <v>556</v>
      </c>
      <c r="D76" s="810" t="s">
        <v>557</v>
      </c>
      <c r="E76" s="883" t="s">
        <v>558</v>
      </c>
      <c r="F76" s="884" t="s">
        <v>559</v>
      </c>
      <c r="G76" s="812" t="s">
        <v>560</v>
      </c>
      <c r="H76" s="812" t="s">
        <v>561</v>
      </c>
      <c r="I76" s="812" t="s">
        <v>562</v>
      </c>
      <c r="J76" s="812" t="s">
        <v>563</v>
      </c>
      <c r="K76" s="810" t="s">
        <v>564</v>
      </c>
      <c r="L76" s="813" t="s">
        <v>565</v>
      </c>
      <c r="M76" s="805"/>
      <c r="N76" s="805"/>
      <c r="O76" s="805"/>
      <c r="P76" s="805"/>
      <c r="Q76" s="805"/>
      <c r="R76" s="805"/>
      <c r="S76" s="805"/>
      <c r="T76" s="805"/>
      <c r="U76" s="805"/>
      <c r="V76" s="805"/>
      <c r="W76" s="805"/>
      <c r="X76" s="805"/>
      <c r="Y76" s="805"/>
      <c r="Z76" s="805"/>
      <c r="AA76" s="805"/>
      <c r="AB76" s="805"/>
      <c r="AC76" s="805"/>
      <c r="AD76" s="805"/>
      <c r="AE76" s="805"/>
      <c r="AF76" s="805"/>
      <c r="AG76" s="805"/>
      <c r="AH76" s="805"/>
      <c r="AI76" s="805"/>
      <c r="AJ76" s="805"/>
      <c r="AK76" s="805"/>
      <c r="AL76" s="805"/>
      <c r="AM76" s="805"/>
      <c r="AN76" s="805"/>
      <c r="AS76" s="425"/>
      <c r="AT76" s="423"/>
      <c r="AU76" s="425"/>
      <c r="AV76" s="425"/>
      <c r="AW76" s="423"/>
      <c r="AX76" s="425"/>
      <c r="AY76" s="425"/>
      <c r="AZ76" s="423"/>
      <c r="BA76" s="425"/>
      <c r="BB76" s="425"/>
      <c r="BC76" s="423"/>
      <c r="BD76" s="425"/>
      <c r="BE76" s="425"/>
      <c r="BF76" s="423"/>
      <c r="BG76" s="425"/>
      <c r="BH76" s="425"/>
      <c r="BI76" s="423"/>
      <c r="BJ76" s="425"/>
      <c r="BK76" s="425"/>
      <c r="BL76" s="423"/>
      <c r="BM76" s="425"/>
      <c r="BN76" s="425"/>
      <c r="BO76" s="425"/>
      <c r="BP76" s="425"/>
      <c r="BQ76" s="425"/>
      <c r="BR76" s="425"/>
      <c r="BS76" s="425"/>
      <c r="BT76" s="425"/>
      <c r="BU76" s="425"/>
      <c r="BV76" s="425"/>
      <c r="BW76" s="425"/>
      <c r="BX76" s="423"/>
      <c r="BY76" s="425"/>
      <c r="BZ76" s="425"/>
      <c r="CA76" s="426"/>
      <c r="CB76" s="427"/>
      <c r="CI76" s="429"/>
      <c r="CK76" s="429"/>
      <c r="CL76" s="429"/>
      <c r="CN76" s="429"/>
      <c r="CO76" s="429"/>
      <c r="CP76" s="429"/>
      <c r="CT76" s="429"/>
      <c r="CU76" s="429"/>
      <c r="CV76" s="429"/>
      <c r="CW76" s="429"/>
      <c r="CX76" s="429"/>
      <c r="CY76" s="429"/>
      <c r="CZ76" s="429"/>
      <c r="DA76" s="429"/>
      <c r="DB76" s="429"/>
      <c r="DC76" s="429"/>
      <c r="DD76" s="429"/>
      <c r="DH76" s="429"/>
      <c r="DX76" s="429"/>
      <c r="DY76" s="429"/>
      <c r="DZ76" s="429"/>
      <c r="ED76" s="429"/>
      <c r="EE76" s="429"/>
      <c r="ET76" s="430"/>
      <c r="EU76" s="430"/>
      <c r="EV76" s="430"/>
      <c r="EW76" s="426"/>
      <c r="EX76" s="426"/>
      <c r="EY76" s="426"/>
      <c r="EZ76" s="426"/>
      <c r="FA76" s="426"/>
      <c r="FB76" s="426"/>
      <c r="FC76" s="426"/>
      <c r="FD76" s="426"/>
      <c r="FE76" s="426"/>
      <c r="FF76" s="426"/>
      <c r="FG76" s="426"/>
      <c r="FH76" s="426"/>
      <c r="FI76" s="426"/>
      <c r="FJ76" s="426"/>
      <c r="FK76" s="426"/>
      <c r="FL76" s="426"/>
      <c r="FM76" s="426"/>
      <c r="FO76" s="426"/>
      <c r="FQ76" s="426"/>
      <c r="FR76" s="426"/>
      <c r="FS76" s="426"/>
      <c r="FU76" s="426"/>
      <c r="FV76" s="426"/>
      <c r="FW76" s="426"/>
      <c r="FX76" s="426"/>
      <c r="FY76" s="426"/>
      <c r="FZ76" s="426"/>
      <c r="GB76" s="426"/>
      <c r="GE76" s="426"/>
    </row>
    <row r="77" spans="1:187" s="468" customFormat="1" ht="15.75" x14ac:dyDescent="0.25">
      <c r="A77" s="814" t="s">
        <v>92</v>
      </c>
      <c r="B77" s="815" t="s">
        <v>554</v>
      </c>
      <c r="C77" s="1023" t="str">
        <f>IF(AND(B68="",C68=""),"",(B68)*(C68))</f>
        <v/>
      </c>
      <c r="D77" s="1009" t="str">
        <f>IF(AND(E68="", F68=""),"",(E68)*(F68))</f>
        <v/>
      </c>
      <c r="E77" s="1024" t="str">
        <f>IF(AND(H68="", I68=""),"",(H68)*(I68))</f>
        <v/>
      </c>
      <c r="F77" s="1025" t="str">
        <f>IF(AND(K68="", L68=""),"",(K68)*(L68))</f>
        <v/>
      </c>
      <c r="G77" s="1009" t="str">
        <f>IF(AND(N68="", O68=""),"",(N68)*(O68))</f>
        <v/>
      </c>
      <c r="H77" s="1009" t="str">
        <f>IF(AND(Q68="", R68=""),"",(Q68)*(R68))</f>
        <v/>
      </c>
      <c r="I77" s="1009" t="str">
        <f>IF(AND(T68="", U68=""),"",(T68)*(U68))</f>
        <v/>
      </c>
      <c r="J77" s="819" t="str">
        <f>IF(AND(W68="", X68=""),"",(W68)*(X68))</f>
        <v/>
      </c>
      <c r="K77" s="819" t="str">
        <f>IF(AND(Z68="", AA68=""),"",(Z68)*(AA68))</f>
        <v/>
      </c>
      <c r="L77" s="819" t="str">
        <f>IF(AND(AC68="", AD68=""),"",(AC68)*(AD68))</f>
        <v/>
      </c>
      <c r="M77" s="822"/>
      <c r="N77" s="822"/>
      <c r="O77" s="822"/>
      <c r="P77" s="822"/>
      <c r="Q77" s="822"/>
      <c r="R77" s="822"/>
      <c r="S77" s="822"/>
      <c r="T77" s="822"/>
      <c r="U77" s="822"/>
      <c r="V77" s="822"/>
      <c r="W77" s="822"/>
      <c r="X77" s="822"/>
      <c r="Y77" s="822"/>
      <c r="Z77" s="822"/>
      <c r="AA77" s="822"/>
      <c r="AB77" s="822"/>
      <c r="AC77" s="822"/>
      <c r="AD77" s="822"/>
      <c r="AE77" s="822"/>
      <c r="AF77" s="822"/>
      <c r="AG77" s="822"/>
      <c r="AH77" s="822"/>
      <c r="AI77" s="822"/>
      <c r="AJ77" s="822"/>
      <c r="AK77" s="822"/>
      <c r="AL77" s="822"/>
      <c r="AM77" s="822"/>
      <c r="AN77" s="822"/>
      <c r="AS77" s="469"/>
      <c r="AT77" s="470"/>
      <c r="AU77" s="469"/>
      <c r="AV77" s="469"/>
      <c r="AW77" s="470"/>
      <c r="AX77" s="469"/>
      <c r="AY77" s="469"/>
      <c r="AZ77" s="470"/>
      <c r="BA77" s="469"/>
      <c r="BB77" s="469"/>
      <c r="BC77" s="470"/>
      <c r="BD77" s="469"/>
      <c r="BE77" s="469"/>
      <c r="BF77" s="470"/>
      <c r="BG77" s="469"/>
      <c r="BH77" s="469"/>
      <c r="BI77" s="470"/>
      <c r="BJ77" s="469"/>
      <c r="BK77" s="469"/>
      <c r="BL77" s="470"/>
      <c r="BM77" s="469"/>
      <c r="BN77" s="469"/>
      <c r="BO77" s="469"/>
      <c r="BP77" s="469"/>
      <c r="BQ77" s="469"/>
      <c r="BR77" s="469"/>
      <c r="BS77" s="469"/>
      <c r="BT77" s="469"/>
      <c r="BU77" s="469"/>
      <c r="BV77" s="469"/>
      <c r="BW77" s="469"/>
      <c r="BX77" s="470"/>
      <c r="BY77" s="469"/>
      <c r="BZ77" s="469"/>
      <c r="CA77" s="471"/>
      <c r="CB77" s="472"/>
      <c r="CI77" s="473"/>
      <c r="CK77" s="473"/>
      <c r="CL77" s="473"/>
      <c r="CN77" s="473"/>
      <c r="CO77" s="473"/>
      <c r="CP77" s="473"/>
      <c r="CT77" s="473"/>
      <c r="CU77" s="473"/>
      <c r="CV77" s="473"/>
      <c r="CW77" s="473"/>
      <c r="CX77" s="473"/>
      <c r="CY77" s="473"/>
      <c r="CZ77" s="473"/>
      <c r="DA77" s="473"/>
      <c r="DB77" s="473"/>
      <c r="DC77" s="473"/>
      <c r="DD77" s="473"/>
      <c r="DH77" s="473"/>
      <c r="DX77" s="473"/>
      <c r="DY77" s="473"/>
      <c r="DZ77" s="473"/>
      <c r="ED77" s="473"/>
      <c r="EE77" s="473"/>
      <c r="ET77" s="474"/>
      <c r="EU77" s="474"/>
      <c r="EV77" s="474"/>
      <c r="EW77" s="471"/>
      <c r="EX77" s="471"/>
      <c r="EY77" s="471"/>
      <c r="EZ77" s="471"/>
      <c r="FA77" s="471"/>
      <c r="FB77" s="471"/>
      <c r="FC77" s="471"/>
      <c r="FD77" s="471"/>
      <c r="FE77" s="471"/>
      <c r="FF77" s="471"/>
      <c r="FG77" s="471"/>
      <c r="FH77" s="471"/>
      <c r="FI77" s="471"/>
      <c r="FJ77" s="471"/>
      <c r="FK77" s="471"/>
      <c r="FL77" s="471"/>
      <c r="FM77" s="471"/>
      <c r="FO77" s="471"/>
      <c r="FQ77" s="471"/>
      <c r="FR77" s="471"/>
      <c r="FS77" s="471"/>
      <c r="FU77" s="471"/>
      <c r="FV77" s="471"/>
      <c r="FW77" s="471"/>
      <c r="FX77" s="471"/>
      <c r="FY77" s="471"/>
      <c r="FZ77" s="471"/>
      <c r="GB77" s="471"/>
      <c r="GE77" s="471"/>
    </row>
    <row r="78" spans="1:187" s="468" customFormat="1" ht="15.75" x14ac:dyDescent="0.25">
      <c r="A78" s="814" t="s">
        <v>93</v>
      </c>
      <c r="B78" s="823" t="s">
        <v>555</v>
      </c>
      <c r="C78" s="1026" t="str">
        <f>IF(AND(B68="",C68=""),"",((B68)*(C68))/100)</f>
        <v/>
      </c>
      <c r="D78" s="1012" t="str">
        <f>IF(AND(E68="", F68=""),"",((E68)*(F68))/100)</f>
        <v/>
      </c>
      <c r="E78" s="1027" t="str">
        <f>IF(AND(H68="", I68=""),"",((H68)*(I68))/100)</f>
        <v/>
      </c>
      <c r="F78" s="1028" t="str">
        <f>IF(AND(K68="", L68=""),"",((K68)*(L68))/100)</f>
        <v/>
      </c>
      <c r="G78" s="1012" t="str">
        <f>IF(AND(N68="", O68=""),"",((N68)*(O68))/100)</f>
        <v/>
      </c>
      <c r="H78" s="1012" t="str">
        <f>IF(AND(Q68="", R68=""),"",((Q68)*(R68))/100)</f>
        <v/>
      </c>
      <c r="I78" s="1012" t="str">
        <f>IF(AND(T68="", U68=""),"",((T68)*(U68))/100)</f>
        <v/>
      </c>
      <c r="J78" s="827" t="str">
        <f>IF(AND(W68="", X68=""),"",((W68)*(X68))/100)</f>
        <v/>
      </c>
      <c r="K78" s="827" t="str">
        <f>IF(AND(Z68="", AA68=""),"",((Z68)*(AA68))/100)</f>
        <v/>
      </c>
      <c r="L78" s="827" t="str">
        <f>IF(AND(AC68="", AD68=""),"",((AC68)*(AD68))/100)</f>
        <v/>
      </c>
      <c r="M78" s="822"/>
      <c r="N78" s="822"/>
      <c r="O78" s="822"/>
      <c r="P78" s="822"/>
      <c r="Q78" s="830"/>
      <c r="R78" s="830"/>
      <c r="S78" s="830"/>
      <c r="T78" s="830"/>
      <c r="U78" s="822"/>
      <c r="V78" s="830"/>
      <c r="W78" s="830"/>
      <c r="X78" s="830"/>
      <c r="Y78" s="830"/>
      <c r="Z78" s="830"/>
      <c r="AA78" s="830"/>
      <c r="AB78" s="830"/>
      <c r="AC78" s="830"/>
      <c r="AD78" s="830"/>
      <c r="AE78" s="822"/>
      <c r="AF78" s="822"/>
      <c r="AG78" s="822"/>
      <c r="AH78" s="822"/>
      <c r="AI78" s="822"/>
      <c r="AJ78" s="822"/>
      <c r="AK78" s="822"/>
      <c r="AL78" s="822"/>
      <c r="AM78" s="822"/>
      <c r="AN78" s="822"/>
      <c r="AO78" s="470"/>
      <c r="AP78" s="470"/>
      <c r="AQ78" s="470"/>
      <c r="AR78" s="470"/>
      <c r="AS78" s="469"/>
      <c r="AT78" s="470"/>
      <c r="AU78" s="469"/>
      <c r="AV78" s="469"/>
      <c r="AW78" s="470"/>
      <c r="AX78" s="469"/>
      <c r="AY78" s="469"/>
      <c r="AZ78" s="470"/>
      <c r="BA78" s="469"/>
      <c r="BB78" s="469"/>
      <c r="BC78" s="470"/>
      <c r="BD78" s="469"/>
      <c r="BE78" s="469"/>
      <c r="BF78" s="470"/>
      <c r="BG78" s="469"/>
      <c r="BH78" s="469"/>
      <c r="BI78" s="470"/>
      <c r="BJ78" s="469"/>
      <c r="BK78" s="469"/>
      <c r="BL78" s="470"/>
      <c r="BM78" s="469"/>
      <c r="BN78" s="469"/>
      <c r="BO78" s="469"/>
      <c r="BP78" s="469"/>
      <c r="BQ78" s="469"/>
      <c r="BR78" s="469"/>
      <c r="BS78" s="469"/>
      <c r="BT78" s="469"/>
      <c r="BU78" s="469"/>
      <c r="BV78" s="469"/>
      <c r="BW78" s="469"/>
      <c r="BX78" s="470"/>
      <c r="BY78" s="469"/>
      <c r="BZ78" s="469"/>
      <c r="CA78" s="471"/>
      <c r="CB78" s="472"/>
      <c r="CI78" s="473"/>
      <c r="CK78" s="473"/>
      <c r="CL78" s="473"/>
      <c r="CN78" s="473"/>
      <c r="CO78" s="473"/>
      <c r="CP78" s="473"/>
      <c r="CT78" s="473"/>
      <c r="CU78" s="473"/>
      <c r="CV78" s="473"/>
      <c r="CW78" s="473"/>
      <c r="CX78" s="473"/>
      <c r="CY78" s="473"/>
      <c r="CZ78" s="473"/>
      <c r="DA78" s="473"/>
      <c r="DB78" s="473"/>
      <c r="DC78" s="473"/>
      <c r="DD78" s="473"/>
      <c r="DH78" s="473"/>
      <c r="DX78" s="473"/>
      <c r="DY78" s="473"/>
      <c r="DZ78" s="473"/>
      <c r="ED78" s="473"/>
      <c r="EE78" s="473"/>
      <c r="ET78" s="474"/>
      <c r="EU78" s="474"/>
      <c r="EV78" s="474"/>
      <c r="EW78" s="471"/>
      <c r="EX78" s="471"/>
      <c r="EY78" s="471"/>
      <c r="EZ78" s="471"/>
      <c r="FA78" s="471"/>
      <c r="FB78" s="471"/>
      <c r="FC78" s="471"/>
      <c r="FD78" s="471"/>
      <c r="FE78" s="471"/>
      <c r="FF78" s="471"/>
      <c r="FG78" s="471"/>
      <c r="FH78" s="471"/>
      <c r="FI78" s="471"/>
      <c r="FJ78" s="471"/>
      <c r="FK78" s="471"/>
      <c r="FL78" s="471"/>
      <c r="FM78" s="471"/>
      <c r="FO78" s="471"/>
      <c r="FQ78" s="471"/>
      <c r="FR78" s="471"/>
      <c r="FS78" s="471"/>
      <c r="FU78" s="471"/>
      <c r="FV78" s="471"/>
      <c r="FW78" s="471"/>
      <c r="FX78" s="471"/>
      <c r="FY78" s="471"/>
      <c r="FZ78" s="471"/>
      <c r="GB78" s="471"/>
      <c r="GE78" s="471"/>
    </row>
    <row r="79" spans="1:187" s="468" customFormat="1" ht="16.5" thickBot="1" x14ac:dyDescent="0.3">
      <c r="A79" s="831" t="s">
        <v>94</v>
      </c>
      <c r="B79" s="832" t="s">
        <v>566</v>
      </c>
      <c r="C79" s="1029" t="str">
        <f>IF(AND(B68="",C68="",D68=""),"",(((B68)*(C68))/100)*D68)</f>
        <v/>
      </c>
      <c r="D79" s="1016" t="str">
        <f>IF(AND(E68="", F68="",G68=""),"",(((E68)*(F68))/100)*G68)</f>
        <v/>
      </c>
      <c r="E79" s="1030" t="str">
        <f>IF(AND(H68="", I68="",J68=""),"",(((H68)*(I68))/100)*J68)</f>
        <v/>
      </c>
      <c r="F79" s="1031" t="str">
        <f>IF(AND(K68="", L68="",M68=""),"",(((K68)*(L68))/100)*M68)</f>
        <v/>
      </c>
      <c r="G79" s="1016" t="str">
        <f>IF(AND(N68="", O68="",P68=""),"",(((N68)*(O68))/100)*P68)</f>
        <v/>
      </c>
      <c r="H79" s="1016" t="str">
        <f>IF(AND(Q68="", R68="",S68=""),"",(((Q68)*(R68))/100)*S68)</f>
        <v/>
      </c>
      <c r="I79" s="1016" t="str">
        <f>IF(AND(T68="", U68="",V68=""),"",(((T68)*(U68))/100)*V68)</f>
        <v/>
      </c>
      <c r="J79" s="833" t="str">
        <f>IF(AND(W68="", X68="",Y68=""),"",(((W68)*(X68))/100)*Y68)</f>
        <v/>
      </c>
      <c r="K79" s="833" t="str">
        <f>IF(AND(Z68="", AA68="",AB68=""),"",(((Z68)*(AA68))/100)*AB68)</f>
        <v/>
      </c>
      <c r="L79" s="833" t="str">
        <f>IF(AND(AC68="", AD68="",AE68=""),"",(((AC68)*(AD68))/100)*AE68)</f>
        <v/>
      </c>
      <c r="M79" s="822"/>
      <c r="N79" s="822"/>
      <c r="O79" s="822"/>
      <c r="P79" s="822"/>
      <c r="Q79" s="830"/>
      <c r="R79" s="830"/>
      <c r="S79" s="830"/>
      <c r="T79" s="830"/>
      <c r="U79" s="830"/>
      <c r="V79" s="830"/>
      <c r="W79" s="830"/>
      <c r="X79" s="830"/>
      <c r="Y79" s="830"/>
      <c r="Z79" s="830"/>
      <c r="AA79" s="830"/>
      <c r="AB79" s="830"/>
      <c r="AC79" s="830"/>
      <c r="AD79" s="830"/>
      <c r="AE79" s="836"/>
      <c r="AF79" s="836"/>
      <c r="AG79" s="836"/>
      <c r="AH79" s="836"/>
      <c r="AI79" s="836"/>
      <c r="AJ79" s="836"/>
      <c r="AK79" s="836"/>
      <c r="AL79" s="836"/>
      <c r="AM79" s="836"/>
      <c r="AN79" s="836"/>
      <c r="AO79" s="475"/>
      <c r="AP79" s="475"/>
      <c r="AQ79" s="470"/>
      <c r="AR79" s="469"/>
      <c r="AS79" s="469"/>
      <c r="AT79" s="470"/>
      <c r="AU79" s="469"/>
      <c r="AV79" s="469"/>
      <c r="AW79" s="470"/>
      <c r="AX79" s="469"/>
      <c r="AY79" s="469"/>
      <c r="AZ79" s="470"/>
      <c r="BA79" s="469"/>
      <c r="BB79" s="469"/>
      <c r="BC79" s="470"/>
      <c r="BD79" s="469"/>
      <c r="BE79" s="469"/>
      <c r="BF79" s="470"/>
      <c r="BG79" s="469"/>
      <c r="BH79" s="469"/>
      <c r="BI79" s="470"/>
      <c r="BJ79" s="469"/>
      <c r="BK79" s="469"/>
      <c r="BL79" s="470"/>
      <c r="BM79" s="469"/>
      <c r="BN79" s="469"/>
      <c r="BO79" s="469"/>
      <c r="BP79" s="469"/>
      <c r="BQ79" s="469"/>
      <c r="BR79" s="469"/>
      <c r="BS79" s="469"/>
      <c r="BT79" s="469"/>
      <c r="BU79" s="469"/>
      <c r="BV79" s="469"/>
      <c r="BW79" s="469"/>
      <c r="BX79" s="470"/>
      <c r="BY79" s="469"/>
      <c r="BZ79" s="469"/>
      <c r="CA79" s="471"/>
      <c r="CB79" s="472"/>
      <c r="CI79" s="473"/>
      <c r="CK79" s="473"/>
      <c r="CL79" s="473"/>
      <c r="CN79" s="473"/>
      <c r="CO79" s="473"/>
      <c r="CP79" s="473"/>
      <c r="CT79" s="473"/>
      <c r="CU79" s="473"/>
      <c r="CV79" s="473"/>
      <c r="CW79" s="473"/>
      <c r="CX79" s="473"/>
      <c r="CY79" s="473"/>
      <c r="CZ79" s="473"/>
      <c r="DA79" s="473"/>
      <c r="DB79" s="473"/>
      <c r="DC79" s="473"/>
      <c r="DD79" s="473"/>
      <c r="DH79" s="473"/>
      <c r="DX79" s="473"/>
      <c r="DY79" s="473"/>
      <c r="DZ79" s="473"/>
      <c r="ED79" s="473"/>
      <c r="EE79" s="473"/>
      <c r="ET79" s="474"/>
      <c r="EU79" s="474"/>
      <c r="EV79" s="474"/>
      <c r="EW79" s="471"/>
      <c r="EX79" s="471"/>
      <c r="EY79" s="471"/>
      <c r="EZ79" s="471"/>
      <c r="FA79" s="471"/>
      <c r="FB79" s="471"/>
      <c r="FC79" s="471"/>
      <c r="FD79" s="471"/>
      <c r="FE79" s="471"/>
      <c r="FF79" s="471"/>
      <c r="FG79" s="471"/>
      <c r="FH79" s="471"/>
      <c r="FI79" s="471"/>
      <c r="FJ79" s="471"/>
      <c r="FK79" s="471"/>
      <c r="FL79" s="471"/>
      <c r="FM79" s="471"/>
      <c r="FO79" s="471"/>
      <c r="FQ79" s="471"/>
      <c r="FR79" s="471"/>
      <c r="FS79" s="471"/>
      <c r="FU79" s="471"/>
      <c r="FV79" s="471"/>
      <c r="FW79" s="471"/>
      <c r="FX79" s="471"/>
      <c r="FY79" s="471"/>
      <c r="FZ79" s="471"/>
      <c r="GB79" s="471"/>
      <c r="GE79" s="471"/>
    </row>
    <row r="80" spans="1:187" s="154" customFormat="1" ht="16.5" thickBot="1" x14ac:dyDescent="0.3">
      <c r="A80" s="885" t="s">
        <v>95</v>
      </c>
      <c r="B80" s="832" t="s">
        <v>567</v>
      </c>
      <c r="C80" s="1022" t="str">
        <f>IF(AND($C79="",$D79="",$E79="",$F79="",$G79="",$H79="",$I79="",$J79="",$K79="",$L79=""),"",IF($C79="",0,$C79)+IF($D79="",0,$D79)+IF($E79="",0,$E79)+IF($F79="",0,$F79)+IF($G79="",0,$G79)+IF($H79="",0,$H79)+IF($I79="",0,$I79)+IF($J79="",0,$J79)+IF($K79="",0,$K79)+IF($L79="",0,$L79))</f>
        <v/>
      </c>
      <c r="D80" s="838"/>
      <c r="E80" s="839"/>
      <c r="F80" s="789"/>
      <c r="G80" s="790"/>
      <c r="H80" s="790"/>
      <c r="I80" s="790"/>
      <c r="J80" s="790"/>
      <c r="K80" s="796"/>
      <c r="L80" s="796"/>
      <c r="M80" s="796"/>
      <c r="N80" s="796"/>
      <c r="O80" s="796"/>
      <c r="P80" s="796"/>
      <c r="Q80" s="796"/>
      <c r="R80" s="796"/>
      <c r="S80" s="796"/>
      <c r="T80" s="796"/>
      <c r="U80" s="796"/>
      <c r="V80" s="796"/>
      <c r="W80" s="796"/>
      <c r="X80" s="796"/>
      <c r="Y80" s="796"/>
      <c r="Z80" s="796"/>
      <c r="AA80" s="796"/>
      <c r="AB80" s="796"/>
      <c r="AC80" s="796"/>
      <c r="AD80" s="796"/>
      <c r="AE80" s="792"/>
      <c r="AF80" s="792"/>
      <c r="AG80" s="792"/>
      <c r="AH80" s="792"/>
      <c r="AI80" s="792"/>
      <c r="AJ80" s="792"/>
      <c r="AK80" s="792"/>
      <c r="AL80" s="792"/>
      <c r="AM80" s="792"/>
      <c r="AN80" s="792"/>
      <c r="AO80" s="193"/>
      <c r="AP80" s="193"/>
      <c r="AQ80" s="156"/>
      <c r="AR80" s="157"/>
      <c r="AS80" s="157"/>
      <c r="AT80" s="156"/>
      <c r="AU80" s="157"/>
      <c r="AV80" s="157"/>
      <c r="AW80" s="156"/>
      <c r="AX80" s="157"/>
      <c r="AY80" s="157"/>
      <c r="AZ80" s="156"/>
      <c r="BA80" s="157"/>
      <c r="BB80" s="157"/>
      <c r="BC80" s="156"/>
      <c r="BD80" s="157"/>
      <c r="BE80" s="157"/>
      <c r="BF80" s="156"/>
      <c r="BG80" s="157"/>
      <c r="BH80" s="157"/>
      <c r="BI80" s="156"/>
      <c r="BJ80" s="157"/>
      <c r="BK80" s="157"/>
      <c r="BL80" s="156"/>
      <c r="BM80" s="157"/>
      <c r="BN80" s="157"/>
      <c r="BO80" s="157"/>
      <c r="BP80" s="157"/>
      <c r="BQ80" s="157"/>
      <c r="BR80" s="157"/>
      <c r="BS80" s="157"/>
      <c r="BT80" s="157"/>
      <c r="BU80" s="157"/>
      <c r="BV80" s="157"/>
      <c r="BW80" s="157"/>
      <c r="BX80" s="156"/>
      <c r="BY80" s="157"/>
      <c r="BZ80" s="157"/>
      <c r="CA80" s="155"/>
      <c r="CB80" s="190"/>
      <c r="CI80" s="191"/>
      <c r="CK80" s="191"/>
      <c r="CL80" s="191"/>
      <c r="CN80" s="191"/>
      <c r="CO80" s="191"/>
      <c r="CP80" s="191"/>
      <c r="CT80" s="191"/>
      <c r="CU80" s="191"/>
      <c r="CV80" s="191"/>
      <c r="CW80" s="191"/>
      <c r="CX80" s="191"/>
      <c r="CY80" s="191"/>
      <c r="CZ80" s="191"/>
      <c r="DA80" s="191"/>
      <c r="DB80" s="191"/>
      <c r="DC80" s="191"/>
      <c r="DD80" s="191"/>
      <c r="DH80" s="191"/>
      <c r="DX80" s="191"/>
      <c r="DY80" s="191"/>
      <c r="DZ80" s="191"/>
      <c r="ED80" s="191"/>
      <c r="EE80" s="191"/>
      <c r="ET80" s="192"/>
      <c r="EU80" s="192"/>
      <c r="EV80" s="192"/>
      <c r="EW80" s="155"/>
      <c r="EX80" s="155"/>
      <c r="EY80" s="155"/>
      <c r="EZ80" s="155"/>
      <c r="FA80" s="155"/>
      <c r="FB80" s="155"/>
      <c r="FC80" s="155"/>
      <c r="FD80" s="155"/>
      <c r="FE80" s="155"/>
      <c r="FF80" s="155"/>
      <c r="FG80" s="155"/>
      <c r="FH80" s="155"/>
      <c r="FI80" s="155"/>
      <c r="FJ80" s="155"/>
      <c r="FK80" s="155"/>
      <c r="FL80" s="155"/>
      <c r="FM80" s="155"/>
      <c r="FO80" s="155"/>
      <c r="FQ80" s="155"/>
      <c r="FR80" s="155"/>
      <c r="FS80" s="155"/>
      <c r="FU80" s="155"/>
      <c r="FV80" s="155"/>
      <c r="FW80" s="155"/>
      <c r="FX80" s="155"/>
      <c r="FY80" s="155"/>
      <c r="FZ80" s="155"/>
      <c r="GB80" s="155"/>
      <c r="GE80" s="155"/>
    </row>
    <row r="81" spans="1:187" s="154" customFormat="1" x14ac:dyDescent="0.2">
      <c r="A81" s="886"/>
      <c r="B81" s="795"/>
      <c r="C81" s="887"/>
      <c r="D81" s="887"/>
      <c r="E81" s="888"/>
      <c r="F81" s="795"/>
      <c r="G81" s="790"/>
      <c r="H81" s="790"/>
      <c r="I81" s="790"/>
      <c r="J81" s="790"/>
      <c r="K81" s="796"/>
      <c r="L81" s="796"/>
      <c r="M81" s="796"/>
      <c r="N81" s="796"/>
      <c r="O81" s="796"/>
      <c r="P81" s="796"/>
      <c r="Q81" s="796"/>
      <c r="R81" s="796"/>
      <c r="S81" s="796"/>
      <c r="T81" s="796"/>
      <c r="U81" s="796"/>
      <c r="V81" s="796"/>
      <c r="W81" s="796"/>
      <c r="X81" s="796"/>
      <c r="Y81" s="796"/>
      <c r="Z81" s="796"/>
      <c r="AA81" s="796"/>
      <c r="AB81" s="796"/>
      <c r="AC81" s="796"/>
      <c r="AD81" s="796"/>
      <c r="AE81" s="792"/>
      <c r="AF81" s="792"/>
      <c r="AG81" s="792"/>
      <c r="AH81" s="792"/>
      <c r="AI81" s="792"/>
      <c r="AJ81" s="792"/>
      <c r="AK81" s="792"/>
      <c r="AL81" s="792"/>
      <c r="AM81" s="792"/>
      <c r="AN81" s="792"/>
      <c r="AO81" s="193"/>
      <c r="AP81" s="193"/>
      <c r="AQ81" s="156"/>
      <c r="AR81" s="157"/>
      <c r="AS81" s="157"/>
      <c r="AT81" s="156"/>
      <c r="AU81" s="157"/>
      <c r="AV81" s="157"/>
      <c r="AW81" s="156"/>
      <c r="AX81" s="157"/>
      <c r="AY81" s="157"/>
      <c r="AZ81" s="156"/>
      <c r="BA81" s="157"/>
      <c r="BB81" s="157"/>
      <c r="BC81" s="156"/>
      <c r="BD81" s="157"/>
      <c r="BE81" s="157"/>
      <c r="BF81" s="156"/>
      <c r="BG81" s="157"/>
      <c r="BH81" s="157"/>
      <c r="BI81" s="156"/>
      <c r="BJ81" s="157"/>
      <c r="BK81" s="157"/>
      <c r="BL81" s="156"/>
      <c r="BM81" s="157"/>
      <c r="BN81" s="157"/>
      <c r="BO81" s="157"/>
      <c r="BP81" s="157"/>
      <c r="BQ81" s="157"/>
      <c r="BR81" s="157"/>
      <c r="BS81" s="157"/>
      <c r="BT81" s="157"/>
      <c r="BU81" s="157"/>
      <c r="BV81" s="157"/>
      <c r="BW81" s="157"/>
      <c r="BX81" s="156"/>
      <c r="BY81" s="157"/>
      <c r="BZ81" s="157"/>
      <c r="CA81" s="155"/>
      <c r="CB81" s="190"/>
      <c r="CI81" s="191"/>
      <c r="CK81" s="191"/>
      <c r="CL81" s="191"/>
      <c r="CN81" s="191"/>
      <c r="CO81" s="191"/>
      <c r="CP81" s="191"/>
      <c r="CT81" s="191"/>
      <c r="CU81" s="191"/>
      <c r="CV81" s="191"/>
      <c r="CW81" s="191"/>
      <c r="CX81" s="191"/>
      <c r="CY81" s="191"/>
      <c r="CZ81" s="191"/>
      <c r="DA81" s="191"/>
      <c r="DB81" s="191"/>
      <c r="DC81" s="191"/>
      <c r="DD81" s="191"/>
      <c r="DH81" s="191"/>
      <c r="DX81" s="191"/>
      <c r="DY81" s="191"/>
      <c r="DZ81" s="191"/>
      <c r="ED81" s="191"/>
      <c r="EE81" s="191"/>
      <c r="ET81" s="192"/>
      <c r="EU81" s="192"/>
      <c r="EV81" s="192"/>
      <c r="EW81" s="155"/>
      <c r="EX81" s="155"/>
      <c r="EY81" s="155"/>
      <c r="EZ81" s="155"/>
      <c r="FA81" s="155"/>
      <c r="FB81" s="155"/>
      <c r="FC81" s="155"/>
      <c r="FD81" s="155"/>
      <c r="FE81" s="155"/>
      <c r="FF81" s="155"/>
      <c r="FG81" s="155"/>
      <c r="FH81" s="155"/>
      <c r="FI81" s="155"/>
      <c r="FJ81" s="155"/>
      <c r="FK81" s="155"/>
      <c r="FL81" s="155"/>
      <c r="FM81" s="155"/>
      <c r="FO81" s="155"/>
      <c r="FQ81" s="155"/>
      <c r="FR81" s="155"/>
      <c r="FS81" s="155"/>
      <c r="FU81" s="155"/>
      <c r="FV81" s="155"/>
      <c r="FW81" s="155"/>
      <c r="FX81" s="155"/>
      <c r="FY81" s="155"/>
      <c r="FZ81" s="155"/>
      <c r="GB81" s="155"/>
      <c r="GE81" s="155"/>
    </row>
    <row r="82" spans="1:187" s="154" customFormat="1" ht="13.5" thickBot="1" x14ac:dyDescent="0.25">
      <c r="A82" s="886"/>
      <c r="B82" s="795"/>
      <c r="C82" s="887"/>
      <c r="D82" s="887"/>
      <c r="E82" s="888"/>
      <c r="F82" s="795"/>
      <c r="G82" s="790"/>
      <c r="H82" s="790"/>
      <c r="I82" s="790"/>
      <c r="J82" s="790"/>
      <c r="K82" s="796"/>
      <c r="L82" s="796"/>
      <c r="M82" s="796"/>
      <c r="N82" s="796"/>
      <c r="O82" s="796"/>
      <c r="P82" s="796"/>
      <c r="Q82" s="796"/>
      <c r="R82" s="796"/>
      <c r="S82" s="796"/>
      <c r="T82" s="796"/>
      <c r="U82" s="796"/>
      <c r="V82" s="796"/>
      <c r="W82" s="796"/>
      <c r="X82" s="796"/>
      <c r="Y82" s="796"/>
      <c r="Z82" s="796"/>
      <c r="AA82" s="796"/>
      <c r="AB82" s="796"/>
      <c r="AC82" s="796"/>
      <c r="AD82" s="796"/>
      <c r="AE82" s="792"/>
      <c r="AF82" s="792"/>
      <c r="AG82" s="792"/>
      <c r="AH82" s="792"/>
      <c r="AI82" s="792"/>
      <c r="AJ82" s="792"/>
      <c r="AK82" s="792"/>
      <c r="AL82" s="792"/>
      <c r="AM82" s="792"/>
      <c r="AN82" s="792"/>
      <c r="AO82" s="193"/>
      <c r="AP82" s="193"/>
      <c r="AQ82" s="156"/>
      <c r="AR82" s="157"/>
      <c r="AS82" s="157"/>
      <c r="AT82" s="156"/>
      <c r="AU82" s="157"/>
      <c r="AV82" s="157"/>
      <c r="AW82" s="156"/>
      <c r="AX82" s="157"/>
      <c r="AY82" s="157"/>
      <c r="AZ82" s="156"/>
      <c r="BA82" s="157"/>
      <c r="BB82" s="157"/>
      <c r="BC82" s="156"/>
      <c r="BD82" s="157"/>
      <c r="BE82" s="157"/>
      <c r="BF82" s="156"/>
      <c r="BG82" s="157"/>
      <c r="BH82" s="157"/>
      <c r="BI82" s="156"/>
      <c r="BJ82" s="157"/>
      <c r="BK82" s="157"/>
      <c r="BL82" s="156"/>
      <c r="BM82" s="157"/>
      <c r="BN82" s="157"/>
      <c r="BO82" s="157"/>
      <c r="BP82" s="157"/>
      <c r="BQ82" s="157"/>
      <c r="BR82" s="157"/>
      <c r="BS82" s="157"/>
      <c r="BT82" s="157"/>
      <c r="BU82" s="157"/>
      <c r="BV82" s="157"/>
      <c r="BW82" s="157"/>
      <c r="BX82" s="156"/>
      <c r="BY82" s="157"/>
      <c r="BZ82" s="157"/>
      <c r="CA82" s="155"/>
      <c r="CB82" s="190"/>
      <c r="CI82" s="191"/>
      <c r="CK82" s="191"/>
      <c r="CL82" s="191"/>
      <c r="CN82" s="191"/>
      <c r="CO82" s="191"/>
      <c r="CP82" s="191"/>
      <c r="CT82" s="191"/>
      <c r="CU82" s="191"/>
      <c r="CV82" s="191"/>
      <c r="CW82" s="191"/>
      <c r="CX82" s="191"/>
      <c r="CY82" s="191"/>
      <c r="CZ82" s="191"/>
      <c r="DA82" s="191"/>
      <c r="DB82" s="191"/>
      <c r="DC82" s="191"/>
      <c r="DD82" s="191"/>
      <c r="DH82" s="191"/>
      <c r="DX82" s="191"/>
      <c r="DY82" s="191"/>
      <c r="DZ82" s="191"/>
      <c r="ED82" s="191"/>
      <c r="EE82" s="191"/>
      <c r="ET82" s="192"/>
      <c r="EU82" s="192"/>
      <c r="EV82" s="192"/>
      <c r="EW82" s="155"/>
      <c r="EX82" s="155"/>
      <c r="EY82" s="155"/>
      <c r="EZ82" s="155"/>
      <c r="FA82" s="155"/>
      <c r="FB82" s="155"/>
      <c r="FC82" s="155"/>
      <c r="FD82" s="155"/>
      <c r="FE82" s="155"/>
      <c r="FF82" s="155"/>
      <c r="FG82" s="155"/>
      <c r="FH82" s="155"/>
      <c r="FI82" s="155"/>
      <c r="FJ82" s="155"/>
      <c r="FK82" s="155"/>
      <c r="FL82" s="155"/>
      <c r="FM82" s="155"/>
      <c r="FO82" s="155"/>
      <c r="FQ82" s="155"/>
      <c r="FR82" s="155"/>
      <c r="FS82" s="155"/>
      <c r="FU82" s="155"/>
      <c r="FV82" s="155"/>
      <c r="FW82" s="155"/>
      <c r="FX82" s="155"/>
      <c r="FY82" s="155"/>
      <c r="FZ82" s="155"/>
      <c r="GB82" s="155"/>
      <c r="GE82" s="155"/>
    </row>
    <row r="83" spans="1:187" s="154" customFormat="1" ht="18.75" thickBot="1" x14ac:dyDescent="0.3">
      <c r="A83" s="797"/>
      <c r="B83" s="794"/>
      <c r="C83" s="1605" t="s">
        <v>514</v>
      </c>
      <c r="D83" s="1606"/>
      <c r="E83" s="1607"/>
      <c r="F83" s="801"/>
      <c r="G83" s="796"/>
      <c r="H83" s="796"/>
      <c r="I83" s="796"/>
      <c r="J83" s="796"/>
      <c r="K83" s="796"/>
      <c r="L83" s="796"/>
      <c r="M83" s="796"/>
      <c r="N83" s="796"/>
      <c r="O83" s="796"/>
      <c r="P83" s="796"/>
      <c r="Q83" s="796"/>
      <c r="R83" s="796"/>
      <c r="S83" s="796"/>
      <c r="T83" s="796"/>
      <c r="U83" s="796"/>
      <c r="V83" s="796"/>
      <c r="W83" s="796"/>
      <c r="X83" s="796"/>
      <c r="Y83" s="796"/>
      <c r="Z83" s="796"/>
      <c r="AA83" s="796"/>
      <c r="AB83" s="796"/>
      <c r="AC83" s="796"/>
      <c r="AD83" s="796"/>
      <c r="AE83" s="792"/>
      <c r="AF83" s="792"/>
      <c r="AG83" s="792"/>
      <c r="AH83" s="792"/>
      <c r="AI83" s="792"/>
      <c r="AJ83" s="792"/>
      <c r="AK83" s="792"/>
      <c r="AL83" s="792"/>
      <c r="AM83" s="792"/>
      <c r="AN83" s="792"/>
      <c r="AO83" s="193"/>
      <c r="AP83" s="193"/>
      <c r="AQ83" s="156"/>
      <c r="AR83" s="157"/>
      <c r="AS83" s="157"/>
      <c r="AT83" s="156"/>
      <c r="AU83" s="157"/>
      <c r="AV83" s="157"/>
      <c r="AW83" s="156"/>
      <c r="AX83" s="157"/>
      <c r="AY83" s="157"/>
      <c r="AZ83" s="156"/>
      <c r="BA83" s="157"/>
      <c r="BB83" s="157"/>
      <c r="BC83" s="156"/>
      <c r="BD83" s="157"/>
      <c r="BE83" s="157"/>
      <c r="BF83" s="156"/>
      <c r="BG83" s="157"/>
      <c r="BH83" s="157"/>
      <c r="BI83" s="156"/>
      <c r="BJ83" s="157"/>
      <c r="BK83" s="157"/>
      <c r="BL83" s="156"/>
      <c r="BM83" s="157"/>
      <c r="BN83" s="157"/>
      <c r="BO83" s="157"/>
      <c r="BP83" s="157"/>
      <c r="BQ83" s="157"/>
      <c r="BR83" s="157"/>
      <c r="BS83" s="157"/>
      <c r="BT83" s="157"/>
      <c r="BU83" s="157"/>
      <c r="BV83" s="157"/>
      <c r="BW83" s="157"/>
      <c r="BX83" s="156"/>
      <c r="BY83" s="157"/>
      <c r="BZ83" s="157"/>
      <c r="CA83" s="155"/>
      <c r="CB83" s="190"/>
      <c r="CI83" s="191"/>
      <c r="CK83" s="191"/>
      <c r="CL83" s="191"/>
      <c r="CN83" s="191"/>
      <c r="CO83" s="191"/>
      <c r="CP83" s="191"/>
      <c r="CT83" s="191"/>
      <c r="CU83" s="191"/>
      <c r="CV83" s="191"/>
      <c r="CW83" s="191"/>
      <c r="CX83" s="191"/>
      <c r="CY83" s="191"/>
      <c r="CZ83" s="191"/>
      <c r="DA83" s="191"/>
      <c r="DB83" s="191"/>
      <c r="DC83" s="191"/>
      <c r="DD83" s="191"/>
      <c r="DH83" s="191"/>
      <c r="DX83" s="191"/>
      <c r="DY83" s="191"/>
      <c r="DZ83" s="191"/>
      <c r="ED83" s="191"/>
      <c r="EE83" s="191"/>
      <c r="ET83" s="192"/>
      <c r="EU83" s="192"/>
      <c r="EV83" s="192"/>
      <c r="EW83" s="155"/>
      <c r="EX83" s="155"/>
      <c r="EY83" s="155"/>
      <c r="EZ83" s="155"/>
      <c r="FA83" s="155"/>
      <c r="FB83" s="155"/>
      <c r="FC83" s="155"/>
      <c r="FD83" s="155"/>
      <c r="FE83" s="155"/>
      <c r="FF83" s="155"/>
      <c r="FG83" s="155"/>
      <c r="FH83" s="155"/>
      <c r="FI83" s="155"/>
      <c r="FJ83" s="155"/>
      <c r="FK83" s="155"/>
      <c r="FL83" s="155"/>
      <c r="FM83" s="155"/>
      <c r="FO83" s="155"/>
      <c r="FQ83" s="155"/>
      <c r="FR83" s="155"/>
      <c r="FS83" s="155"/>
      <c r="FU83" s="155"/>
      <c r="FV83" s="155"/>
      <c r="FW83" s="155"/>
      <c r="FX83" s="155"/>
      <c r="FY83" s="155"/>
      <c r="FZ83" s="155"/>
      <c r="GB83" s="155"/>
      <c r="GE83" s="155"/>
    </row>
    <row r="84" spans="1:187" s="154" customFormat="1" x14ac:dyDescent="0.2">
      <c r="A84" s="802"/>
      <c r="B84" s="790"/>
      <c r="C84" s="1625" t="s">
        <v>437</v>
      </c>
      <c r="D84" s="1626"/>
      <c r="E84" s="1627"/>
      <c r="F84" s="803"/>
      <c r="G84" s="790"/>
      <c r="H84" s="790"/>
      <c r="I84" s="790"/>
      <c r="J84" s="790"/>
      <c r="K84" s="790"/>
      <c r="L84" s="790"/>
      <c r="M84" s="790"/>
      <c r="N84" s="790"/>
      <c r="O84" s="790"/>
      <c r="P84" s="790"/>
      <c r="Q84" s="790"/>
      <c r="R84" s="790"/>
      <c r="S84" s="790"/>
      <c r="T84" s="790"/>
      <c r="U84" s="790"/>
      <c r="V84" s="790"/>
      <c r="W84" s="790"/>
      <c r="X84" s="790"/>
      <c r="Y84" s="790"/>
      <c r="Z84" s="790"/>
      <c r="AA84" s="790"/>
      <c r="AB84" s="790"/>
      <c r="AC84" s="790"/>
      <c r="AD84" s="790"/>
      <c r="AE84" s="790"/>
      <c r="AF84" s="790"/>
      <c r="AG84" s="790"/>
      <c r="AH84" s="790"/>
      <c r="AI84" s="790"/>
      <c r="AJ84" s="790"/>
      <c r="AK84" s="790"/>
      <c r="AL84" s="790"/>
      <c r="AM84" s="790"/>
      <c r="AN84" s="790"/>
      <c r="AS84" s="157"/>
      <c r="AT84" s="156"/>
      <c r="AU84" s="157"/>
      <c r="AV84" s="157"/>
      <c r="AW84" s="156"/>
      <c r="AX84" s="157"/>
      <c r="AY84" s="157"/>
      <c r="AZ84" s="156"/>
      <c r="BA84" s="157"/>
      <c r="BB84" s="157"/>
      <c r="BC84" s="156"/>
      <c r="BD84" s="157"/>
      <c r="BE84" s="157"/>
      <c r="BF84" s="156"/>
      <c r="BG84" s="157"/>
      <c r="BH84" s="157"/>
      <c r="BI84" s="156"/>
      <c r="BJ84" s="157"/>
      <c r="BK84" s="157"/>
      <c r="BL84" s="156"/>
      <c r="BM84" s="157"/>
      <c r="BN84" s="157"/>
      <c r="BO84" s="157"/>
      <c r="BP84" s="157"/>
      <c r="BQ84" s="157"/>
      <c r="BR84" s="157"/>
      <c r="BS84" s="157"/>
      <c r="BT84" s="157"/>
      <c r="BU84" s="157"/>
      <c r="BV84" s="157"/>
      <c r="BW84" s="157"/>
      <c r="BX84" s="156"/>
      <c r="BY84" s="157"/>
      <c r="BZ84" s="157"/>
      <c r="CA84" s="155"/>
      <c r="CB84" s="190"/>
      <c r="CI84" s="191"/>
      <c r="CK84" s="191"/>
      <c r="CL84" s="191"/>
      <c r="CN84" s="191"/>
      <c r="CO84" s="191"/>
      <c r="CP84" s="191"/>
      <c r="CT84" s="191"/>
      <c r="CU84" s="191"/>
      <c r="CV84" s="191"/>
      <c r="CW84" s="191"/>
      <c r="CX84" s="191"/>
      <c r="CY84" s="191"/>
      <c r="CZ84" s="191"/>
      <c r="DA84" s="191"/>
      <c r="DB84" s="191"/>
      <c r="DC84" s="191"/>
      <c r="DD84" s="191"/>
      <c r="DH84" s="191"/>
      <c r="DX84" s="191"/>
      <c r="DY84" s="191"/>
      <c r="DZ84" s="191"/>
      <c r="ED84" s="191"/>
      <c r="EE84" s="191"/>
      <c r="ET84" s="192"/>
      <c r="EU84" s="192"/>
      <c r="EV84" s="192"/>
      <c r="EW84" s="155"/>
      <c r="EX84" s="155"/>
      <c r="EY84" s="155"/>
      <c r="EZ84" s="155"/>
      <c r="FA84" s="155"/>
      <c r="FB84" s="155"/>
      <c r="FC84" s="155"/>
      <c r="FD84" s="155"/>
      <c r="FE84" s="155"/>
      <c r="FF84" s="155"/>
      <c r="FG84" s="155"/>
      <c r="FH84" s="155"/>
      <c r="FI84" s="155"/>
      <c r="FJ84" s="155"/>
      <c r="FK84" s="155"/>
      <c r="FL84" s="155"/>
      <c r="FM84" s="155"/>
      <c r="FO84" s="155"/>
      <c r="FQ84" s="155"/>
      <c r="FR84" s="155"/>
      <c r="FS84" s="155"/>
      <c r="FU84" s="155"/>
      <c r="FV84" s="155"/>
      <c r="FW84" s="155"/>
      <c r="FX84" s="155"/>
      <c r="FY84" s="155"/>
      <c r="FZ84" s="155"/>
      <c r="GB84" s="155"/>
      <c r="GE84" s="155"/>
    </row>
    <row r="85" spans="1:187" s="428" customFormat="1" ht="13.5" thickBot="1" x14ac:dyDescent="0.25">
      <c r="A85" s="804"/>
      <c r="B85" s="805"/>
      <c r="C85" s="882" t="s">
        <v>556</v>
      </c>
      <c r="D85" s="810" t="s">
        <v>557</v>
      </c>
      <c r="E85" s="883" t="s">
        <v>558</v>
      </c>
      <c r="F85" s="884" t="s">
        <v>559</v>
      </c>
      <c r="G85" s="812" t="s">
        <v>560</v>
      </c>
      <c r="H85" s="812" t="s">
        <v>561</v>
      </c>
      <c r="I85" s="812" t="s">
        <v>562</v>
      </c>
      <c r="J85" s="812" t="s">
        <v>563</v>
      </c>
      <c r="K85" s="810" t="s">
        <v>564</v>
      </c>
      <c r="L85" s="813" t="s">
        <v>565</v>
      </c>
      <c r="M85" s="805"/>
      <c r="N85" s="805"/>
      <c r="O85" s="805"/>
      <c r="P85" s="805"/>
      <c r="Q85" s="805"/>
      <c r="R85" s="805"/>
      <c r="S85" s="805"/>
      <c r="T85" s="805"/>
      <c r="U85" s="805"/>
      <c r="V85" s="805"/>
      <c r="W85" s="805"/>
      <c r="X85" s="805"/>
      <c r="Y85" s="805"/>
      <c r="Z85" s="805"/>
      <c r="AA85" s="805"/>
      <c r="AB85" s="805"/>
      <c r="AC85" s="805"/>
      <c r="AD85" s="805"/>
      <c r="AE85" s="805"/>
      <c r="AF85" s="805"/>
      <c r="AG85" s="805"/>
      <c r="AH85" s="805"/>
      <c r="AI85" s="805"/>
      <c r="AJ85" s="805"/>
      <c r="AK85" s="805"/>
      <c r="AL85" s="805"/>
      <c r="AM85" s="805"/>
      <c r="AN85" s="805"/>
      <c r="AS85" s="425"/>
      <c r="AT85" s="423"/>
      <c r="AU85" s="425"/>
      <c r="AV85" s="425"/>
      <c r="AW85" s="423"/>
      <c r="AX85" s="425"/>
      <c r="AY85" s="425"/>
      <c r="AZ85" s="423"/>
      <c r="BA85" s="425"/>
      <c r="BB85" s="425"/>
      <c r="BC85" s="423"/>
      <c r="BD85" s="425"/>
      <c r="BE85" s="425"/>
      <c r="BF85" s="423"/>
      <c r="BG85" s="425"/>
      <c r="BH85" s="425"/>
      <c r="BI85" s="423"/>
      <c r="BJ85" s="425"/>
      <c r="BK85" s="425"/>
      <c r="BL85" s="423"/>
      <c r="BM85" s="425"/>
      <c r="BN85" s="425"/>
      <c r="BO85" s="425"/>
      <c r="BP85" s="425"/>
      <c r="BQ85" s="425"/>
      <c r="BR85" s="425"/>
      <c r="BS85" s="425"/>
      <c r="BT85" s="425"/>
      <c r="BU85" s="425"/>
      <c r="BV85" s="425"/>
      <c r="BW85" s="425"/>
      <c r="BX85" s="423"/>
      <c r="BY85" s="425"/>
      <c r="BZ85" s="425"/>
      <c r="CA85" s="426"/>
      <c r="CB85" s="427"/>
      <c r="CI85" s="429"/>
      <c r="CK85" s="429"/>
      <c r="CL85" s="429"/>
      <c r="CN85" s="429"/>
      <c r="CO85" s="429"/>
      <c r="CP85" s="429"/>
      <c r="CT85" s="429"/>
      <c r="CU85" s="429"/>
      <c r="CV85" s="429"/>
      <c r="CW85" s="429"/>
      <c r="CX85" s="429"/>
      <c r="CY85" s="429"/>
      <c r="CZ85" s="429"/>
      <c r="DA85" s="429"/>
      <c r="DB85" s="429"/>
      <c r="DC85" s="429"/>
      <c r="DD85" s="429"/>
      <c r="DH85" s="429"/>
      <c r="DX85" s="429"/>
      <c r="DY85" s="429"/>
      <c r="DZ85" s="429"/>
      <c r="ED85" s="429"/>
      <c r="EE85" s="429"/>
      <c r="ET85" s="430"/>
      <c r="EU85" s="430"/>
      <c r="EV85" s="430"/>
      <c r="EW85" s="426"/>
      <c r="EX85" s="426"/>
      <c r="EY85" s="426"/>
      <c r="EZ85" s="426"/>
      <c r="FA85" s="426"/>
      <c r="FB85" s="426"/>
      <c r="FC85" s="426"/>
      <c r="FD85" s="426"/>
      <c r="FE85" s="426"/>
      <c r="FF85" s="426"/>
      <c r="FG85" s="426"/>
      <c r="FH85" s="426"/>
      <c r="FI85" s="426"/>
      <c r="FJ85" s="426"/>
      <c r="FK85" s="426"/>
      <c r="FL85" s="426"/>
      <c r="FM85" s="426"/>
      <c r="FO85" s="426"/>
      <c r="FQ85" s="426"/>
      <c r="FR85" s="426"/>
      <c r="FS85" s="426"/>
      <c r="FU85" s="426"/>
      <c r="FV85" s="426"/>
      <c r="FW85" s="426"/>
      <c r="FX85" s="426"/>
      <c r="FY85" s="426"/>
      <c r="FZ85" s="426"/>
      <c r="GB85" s="426"/>
      <c r="GE85" s="426"/>
    </row>
    <row r="86" spans="1:187" s="468" customFormat="1" ht="15.75" x14ac:dyDescent="0.25">
      <c r="A86" s="814" t="s">
        <v>92</v>
      </c>
      <c r="B86" s="815" t="s">
        <v>554</v>
      </c>
      <c r="C86" s="1023" t="str">
        <f>IF(AND(B69="",C69=""),"",(B69)*(C69))</f>
        <v/>
      </c>
      <c r="D86" s="1009" t="str">
        <f>IF(AND(E69="", F69=""),"",(E69)*(F69))</f>
        <v/>
      </c>
      <c r="E86" s="1024" t="str">
        <f>IF(AND(H69="", I69=""),"",(H69)*(I69))</f>
        <v/>
      </c>
      <c r="F86" s="1025" t="str">
        <f>IF(AND(K69="", L69=""),"",(K69)*(L69))</f>
        <v/>
      </c>
      <c r="G86" s="1009" t="str">
        <f>IF(AND(N69="", O69=""),"",(N69)*(O69))</f>
        <v/>
      </c>
      <c r="H86" s="1009" t="str">
        <f>IF(AND(Q69="", R69=""),"",(Q69)*(R69))</f>
        <v/>
      </c>
      <c r="I86" s="1009" t="str">
        <f>IF(AND(T69="", U69=""),"",(T69)*(U69))</f>
        <v/>
      </c>
      <c r="J86" s="819" t="str">
        <f>IF(AND(W69="", X69=""),"",(W69)*(X69))</f>
        <v/>
      </c>
      <c r="K86" s="819" t="str">
        <f>IF(AND(Z69="", AA69=""),"",(Z69)*(AA69))</f>
        <v/>
      </c>
      <c r="L86" s="819" t="str">
        <f>IF(AND(AC69="", AD69=""),"",(AC69)*(AD69))</f>
        <v/>
      </c>
      <c r="M86" s="822"/>
      <c r="N86" s="822"/>
      <c r="O86" s="822"/>
      <c r="P86" s="822"/>
      <c r="Q86" s="822"/>
      <c r="R86" s="822"/>
      <c r="S86" s="822"/>
      <c r="T86" s="822"/>
      <c r="U86" s="822"/>
      <c r="V86" s="822"/>
      <c r="W86" s="822"/>
      <c r="X86" s="822"/>
      <c r="Y86" s="822"/>
      <c r="Z86" s="822"/>
      <c r="AA86" s="822"/>
      <c r="AB86" s="822"/>
      <c r="AC86" s="822"/>
      <c r="AD86" s="822"/>
      <c r="AE86" s="822"/>
      <c r="AF86" s="822"/>
      <c r="AG86" s="822"/>
      <c r="AH86" s="822"/>
      <c r="AI86" s="822"/>
      <c r="AJ86" s="822"/>
      <c r="AK86" s="822"/>
      <c r="AL86" s="822"/>
      <c r="AM86" s="822"/>
      <c r="AN86" s="822"/>
      <c r="AS86" s="469"/>
      <c r="AT86" s="470"/>
      <c r="AU86" s="469"/>
      <c r="AV86" s="469"/>
      <c r="AW86" s="470"/>
      <c r="AX86" s="469"/>
      <c r="AY86" s="469"/>
      <c r="AZ86" s="470"/>
      <c r="BA86" s="469"/>
      <c r="BB86" s="469"/>
      <c r="BC86" s="470"/>
      <c r="BD86" s="469"/>
      <c r="BE86" s="469"/>
      <c r="BF86" s="470"/>
      <c r="BG86" s="469"/>
      <c r="BH86" s="469"/>
      <c r="BI86" s="470"/>
      <c r="BJ86" s="469"/>
      <c r="BK86" s="469"/>
      <c r="BL86" s="470"/>
      <c r="BM86" s="469"/>
      <c r="BN86" s="469"/>
      <c r="BO86" s="469"/>
      <c r="BP86" s="469"/>
      <c r="BQ86" s="469"/>
      <c r="BR86" s="469"/>
      <c r="BS86" s="469"/>
      <c r="BT86" s="469"/>
      <c r="BU86" s="469"/>
      <c r="BV86" s="469"/>
      <c r="BW86" s="469"/>
      <c r="BX86" s="470"/>
      <c r="BY86" s="469"/>
      <c r="BZ86" s="469"/>
      <c r="CA86" s="471"/>
      <c r="CB86" s="472"/>
      <c r="CI86" s="473"/>
      <c r="CK86" s="473"/>
      <c r="CL86" s="473"/>
      <c r="CN86" s="473"/>
      <c r="CO86" s="473"/>
      <c r="CP86" s="473"/>
      <c r="CT86" s="473"/>
      <c r="CU86" s="473"/>
      <c r="CV86" s="473"/>
      <c r="CW86" s="473"/>
      <c r="CX86" s="473"/>
      <c r="CY86" s="473"/>
      <c r="CZ86" s="473"/>
      <c r="DA86" s="473"/>
      <c r="DB86" s="473"/>
      <c r="DC86" s="473"/>
      <c r="DD86" s="473"/>
      <c r="DH86" s="473"/>
      <c r="DX86" s="473"/>
      <c r="DY86" s="473"/>
      <c r="DZ86" s="473"/>
      <c r="ED86" s="473"/>
      <c r="EE86" s="473"/>
      <c r="ET86" s="474"/>
      <c r="EU86" s="474"/>
      <c r="EV86" s="474"/>
      <c r="EW86" s="471"/>
      <c r="EX86" s="471"/>
      <c r="EY86" s="471"/>
      <c r="EZ86" s="471"/>
      <c r="FA86" s="471"/>
      <c r="FB86" s="471"/>
      <c r="FC86" s="471"/>
      <c r="FD86" s="471"/>
      <c r="FE86" s="471"/>
      <c r="FF86" s="471"/>
      <c r="FG86" s="471"/>
      <c r="FH86" s="471"/>
      <c r="FI86" s="471"/>
      <c r="FJ86" s="471"/>
      <c r="FK86" s="471"/>
      <c r="FL86" s="471"/>
      <c r="FM86" s="471"/>
      <c r="FO86" s="471"/>
      <c r="FQ86" s="471"/>
      <c r="FR86" s="471"/>
      <c r="FS86" s="471"/>
      <c r="FU86" s="471"/>
      <c r="FV86" s="471"/>
      <c r="FW86" s="471"/>
      <c r="FX86" s="471"/>
      <c r="FY86" s="471"/>
      <c r="FZ86" s="471"/>
      <c r="GB86" s="471"/>
      <c r="GE86" s="471"/>
    </row>
    <row r="87" spans="1:187" s="468" customFormat="1" ht="15.75" x14ac:dyDescent="0.25">
      <c r="A87" s="814" t="s">
        <v>93</v>
      </c>
      <c r="B87" s="823" t="s">
        <v>555</v>
      </c>
      <c r="C87" s="1026" t="str">
        <f>IF(AND(B69="",C69=""),"",((B69)*(C69))/100)</f>
        <v/>
      </c>
      <c r="D87" s="1012" t="str">
        <f>IF(AND(E69="", F69=""),"",((E69)*(F69))/100)</f>
        <v/>
      </c>
      <c r="E87" s="1027" t="str">
        <f>IF(AND(H69="", I69=""),"",((H69)*(I69))/100)</f>
        <v/>
      </c>
      <c r="F87" s="1028" t="str">
        <f>IF(AND(K69="", L69=""),"",((K69)*(L69))/100)</f>
        <v/>
      </c>
      <c r="G87" s="1012" t="str">
        <f>IF(AND(N69="", O69=""),"",((N69)*(O69))/100)</f>
        <v/>
      </c>
      <c r="H87" s="1012" t="str">
        <f>IF(AND(Q69="", R69=""),"",((Q69)*(R69))/100)</f>
        <v/>
      </c>
      <c r="I87" s="1012" t="str">
        <f>IF(AND(T69="", U69=""),"",((T69)*(U69))/100)</f>
        <v/>
      </c>
      <c r="J87" s="827" t="str">
        <f>IF(AND(W69="", X69=""),"",((W69)*(X69))/100)</f>
        <v/>
      </c>
      <c r="K87" s="827" t="str">
        <f>IF(AND(Z69="", AA69=""),"",((Z69)*(AA69))/100)</f>
        <v/>
      </c>
      <c r="L87" s="827" t="str">
        <f>IF(AND(AC69="", AD69=""),"",((AC69)*(AD69))/100)</f>
        <v/>
      </c>
      <c r="M87" s="822"/>
      <c r="N87" s="822"/>
      <c r="O87" s="822"/>
      <c r="P87" s="822"/>
      <c r="Q87" s="830"/>
      <c r="R87" s="830"/>
      <c r="S87" s="830"/>
      <c r="T87" s="830"/>
      <c r="U87" s="822"/>
      <c r="V87" s="830"/>
      <c r="W87" s="830"/>
      <c r="X87" s="830"/>
      <c r="Y87" s="830"/>
      <c r="Z87" s="830"/>
      <c r="AA87" s="830"/>
      <c r="AB87" s="830"/>
      <c r="AC87" s="830"/>
      <c r="AD87" s="830"/>
      <c r="AE87" s="822"/>
      <c r="AF87" s="822"/>
      <c r="AG87" s="822"/>
      <c r="AH87" s="822"/>
      <c r="AI87" s="822"/>
      <c r="AJ87" s="822"/>
      <c r="AK87" s="822"/>
      <c r="AL87" s="822"/>
      <c r="AM87" s="822"/>
      <c r="AN87" s="822"/>
      <c r="AO87" s="470"/>
      <c r="AP87" s="470"/>
      <c r="AQ87" s="470"/>
      <c r="AR87" s="470"/>
      <c r="AS87" s="469"/>
      <c r="AT87" s="470"/>
      <c r="AU87" s="469"/>
      <c r="AV87" s="469"/>
      <c r="AW87" s="470"/>
      <c r="AX87" s="469"/>
      <c r="AY87" s="469"/>
      <c r="AZ87" s="470"/>
      <c r="BA87" s="469"/>
      <c r="BB87" s="469"/>
      <c r="BC87" s="470"/>
      <c r="BD87" s="469"/>
      <c r="BE87" s="469"/>
      <c r="BF87" s="470"/>
      <c r="BG87" s="469"/>
      <c r="BH87" s="469"/>
      <c r="BI87" s="470"/>
      <c r="BJ87" s="469"/>
      <c r="BK87" s="469"/>
      <c r="BL87" s="470"/>
      <c r="BM87" s="469"/>
      <c r="BN87" s="469"/>
      <c r="BO87" s="469"/>
      <c r="BP87" s="469"/>
      <c r="BQ87" s="469"/>
      <c r="BR87" s="469"/>
      <c r="BS87" s="469"/>
      <c r="BT87" s="469"/>
      <c r="BU87" s="469"/>
      <c r="BV87" s="469"/>
      <c r="BW87" s="469"/>
      <c r="BX87" s="470"/>
      <c r="BY87" s="469"/>
      <c r="BZ87" s="469"/>
      <c r="CA87" s="471"/>
      <c r="CB87" s="472"/>
      <c r="CI87" s="473"/>
      <c r="CK87" s="473"/>
      <c r="CL87" s="473"/>
      <c r="CN87" s="473"/>
      <c r="CO87" s="473"/>
      <c r="CP87" s="473"/>
      <c r="CT87" s="473"/>
      <c r="CU87" s="473"/>
      <c r="CV87" s="473"/>
      <c r="CW87" s="473"/>
      <c r="CX87" s="473"/>
      <c r="CY87" s="473"/>
      <c r="CZ87" s="473"/>
      <c r="DA87" s="473"/>
      <c r="DB87" s="473"/>
      <c r="DC87" s="473"/>
      <c r="DD87" s="473"/>
      <c r="DH87" s="473"/>
      <c r="DX87" s="473"/>
      <c r="DY87" s="473"/>
      <c r="DZ87" s="473"/>
      <c r="ED87" s="473"/>
      <c r="EE87" s="473"/>
      <c r="ET87" s="474"/>
      <c r="EU87" s="474"/>
      <c r="EV87" s="474"/>
      <c r="EW87" s="471"/>
      <c r="EX87" s="471"/>
      <c r="EY87" s="471"/>
      <c r="EZ87" s="471"/>
      <c r="FA87" s="471"/>
      <c r="FB87" s="471"/>
      <c r="FC87" s="471"/>
      <c r="FD87" s="471"/>
      <c r="FE87" s="471"/>
      <c r="FF87" s="471"/>
      <c r="FG87" s="471"/>
      <c r="FH87" s="471"/>
      <c r="FI87" s="471"/>
      <c r="FJ87" s="471"/>
      <c r="FK87" s="471"/>
      <c r="FL87" s="471"/>
      <c r="FM87" s="471"/>
      <c r="FO87" s="471"/>
      <c r="FQ87" s="471"/>
      <c r="FR87" s="471"/>
      <c r="FS87" s="471"/>
      <c r="FU87" s="471"/>
      <c r="FV87" s="471"/>
      <c r="FW87" s="471"/>
      <c r="FX87" s="471"/>
      <c r="FY87" s="471"/>
      <c r="FZ87" s="471"/>
      <c r="GB87" s="471"/>
      <c r="GE87" s="471"/>
    </row>
    <row r="88" spans="1:187" s="468" customFormat="1" ht="16.5" thickBot="1" x14ac:dyDescent="0.3">
      <c r="A88" s="831" t="s">
        <v>94</v>
      </c>
      <c r="B88" s="832" t="s">
        <v>566</v>
      </c>
      <c r="C88" s="1029" t="str">
        <f>IF(AND(B69="",C69="",D69=""),"",(((B69)*(C69))/100)*D69)</f>
        <v/>
      </c>
      <c r="D88" s="1016" t="str">
        <f>IF(AND(E69="", F69="",G69=""),"",(((E69)*(F69))/100)*G69)</f>
        <v/>
      </c>
      <c r="E88" s="1030" t="str">
        <f>IF(AND(H69="", I69="",J69=""),"",(((H69)*(I69))/100)*J69)</f>
        <v/>
      </c>
      <c r="F88" s="1031" t="str">
        <f>IF(AND(K69="", L69="",M69=""),"",(((K69)*(L69))/100)*M69)</f>
        <v/>
      </c>
      <c r="G88" s="1016" t="str">
        <f>IF(AND(N69="", O69="",P69=""),"",(((N69)*(O69))/100)*P69)</f>
        <v/>
      </c>
      <c r="H88" s="1016" t="str">
        <f>IF(AND(Q69="", R69="",S69=""),"",(((Q69)*(R69))/100)*S69)</f>
        <v/>
      </c>
      <c r="I88" s="1016" t="str">
        <f>IF(AND(T69="", U69="",V69=""),"",(((T69)*(U69))/100)*V69)</f>
        <v/>
      </c>
      <c r="J88" s="833" t="str">
        <f>IF(AND(W69="", X69="",Y69=""),"",(((W69)*(X69))/100)*Y69)</f>
        <v/>
      </c>
      <c r="K88" s="833" t="str">
        <f>IF(AND(Z69="", AA69="",AB69=""),"",(((Z69)*(AA69))/100)*AB69)</f>
        <v/>
      </c>
      <c r="L88" s="833" t="str">
        <f>IF(AND(AC69="", AD69="",AE69=""),"",(((AC69)*(AD69))/100)*AE69)</f>
        <v/>
      </c>
      <c r="M88" s="822"/>
      <c r="N88" s="822"/>
      <c r="O88" s="822"/>
      <c r="P88" s="822"/>
      <c r="Q88" s="830"/>
      <c r="R88" s="830"/>
      <c r="S88" s="830"/>
      <c r="T88" s="830"/>
      <c r="U88" s="830"/>
      <c r="V88" s="830"/>
      <c r="W88" s="830"/>
      <c r="X88" s="830"/>
      <c r="Y88" s="830"/>
      <c r="Z88" s="830"/>
      <c r="AA88" s="830"/>
      <c r="AB88" s="830"/>
      <c r="AC88" s="830"/>
      <c r="AD88" s="830"/>
      <c r="AE88" s="836"/>
      <c r="AF88" s="836"/>
      <c r="AG88" s="836"/>
      <c r="AH88" s="836"/>
      <c r="AI88" s="836"/>
      <c r="AJ88" s="836"/>
      <c r="AK88" s="836"/>
      <c r="AL88" s="836"/>
      <c r="AM88" s="836"/>
      <c r="AN88" s="836"/>
      <c r="AO88" s="475"/>
      <c r="AP88" s="475"/>
      <c r="AQ88" s="470"/>
      <c r="AR88" s="469"/>
      <c r="AS88" s="469"/>
      <c r="AT88" s="470"/>
      <c r="AU88" s="469"/>
      <c r="AV88" s="469"/>
      <c r="AW88" s="470"/>
      <c r="AX88" s="469"/>
      <c r="AY88" s="469"/>
      <c r="AZ88" s="470"/>
      <c r="BA88" s="469"/>
      <c r="BB88" s="469"/>
      <c r="BC88" s="470"/>
      <c r="BD88" s="469"/>
      <c r="BE88" s="469"/>
      <c r="BF88" s="470"/>
      <c r="BG88" s="469"/>
      <c r="BH88" s="469"/>
      <c r="BI88" s="470"/>
      <c r="BJ88" s="469"/>
      <c r="BK88" s="469"/>
      <c r="BL88" s="470"/>
      <c r="BM88" s="469"/>
      <c r="BN88" s="469"/>
      <c r="BO88" s="469"/>
      <c r="BP88" s="469"/>
      <c r="BQ88" s="469"/>
      <c r="BR88" s="469"/>
      <c r="BS88" s="469"/>
      <c r="BT88" s="469"/>
      <c r="BU88" s="469"/>
      <c r="BV88" s="469"/>
      <c r="BW88" s="469"/>
      <c r="BX88" s="470"/>
      <c r="BY88" s="469"/>
      <c r="BZ88" s="469"/>
      <c r="CA88" s="471"/>
      <c r="CB88" s="472"/>
      <c r="CI88" s="473"/>
      <c r="CK88" s="473"/>
      <c r="CL88" s="473"/>
      <c r="CN88" s="473"/>
      <c r="CO88" s="473"/>
      <c r="CP88" s="473"/>
      <c r="CT88" s="473"/>
      <c r="CU88" s="473"/>
      <c r="CV88" s="473"/>
      <c r="CW88" s="473"/>
      <c r="CX88" s="473"/>
      <c r="CY88" s="473"/>
      <c r="CZ88" s="473"/>
      <c r="DA88" s="473"/>
      <c r="DB88" s="473"/>
      <c r="DC88" s="473"/>
      <c r="DD88" s="473"/>
      <c r="DH88" s="473"/>
      <c r="DX88" s="473"/>
      <c r="DY88" s="473"/>
      <c r="DZ88" s="473"/>
      <c r="ED88" s="473"/>
      <c r="EE88" s="473"/>
      <c r="ET88" s="474"/>
      <c r="EU88" s="474"/>
      <c r="EV88" s="474"/>
      <c r="EW88" s="471"/>
      <c r="EX88" s="471"/>
      <c r="EY88" s="471"/>
      <c r="EZ88" s="471"/>
      <c r="FA88" s="471"/>
      <c r="FB88" s="471"/>
      <c r="FC88" s="471"/>
      <c r="FD88" s="471"/>
      <c r="FE88" s="471"/>
      <c r="FF88" s="471"/>
      <c r="FG88" s="471"/>
      <c r="FH88" s="471"/>
      <c r="FI88" s="471"/>
      <c r="FJ88" s="471"/>
      <c r="FK88" s="471"/>
      <c r="FL88" s="471"/>
      <c r="FM88" s="471"/>
      <c r="FO88" s="471"/>
      <c r="FQ88" s="471"/>
      <c r="FR88" s="471"/>
      <c r="FS88" s="471"/>
      <c r="FU88" s="471"/>
      <c r="FV88" s="471"/>
      <c r="FW88" s="471"/>
      <c r="FX88" s="471"/>
      <c r="FY88" s="471"/>
      <c r="FZ88" s="471"/>
      <c r="GB88" s="471"/>
      <c r="GE88" s="471"/>
    </row>
    <row r="89" spans="1:187" s="154" customFormat="1" ht="16.5" thickBot="1" x14ac:dyDescent="0.3">
      <c r="A89" s="885" t="s">
        <v>95</v>
      </c>
      <c r="B89" s="832" t="s">
        <v>567</v>
      </c>
      <c r="C89" s="1022" t="str">
        <f>IF(AND($C88="",$D88="",$E88="",$F88="",$G88="",$H88="",$I88="",$J88="",$K88="",$L88=""),"",IF($C88="",0,$C88)+IF($D88="",0,$D88)+IF($E88="",0,$E88)+IF($F88="",0,$F88)+IF($G88="",0,$G88)+IF($H88="",0,$H88)+IF($I88="",0,$I88)+IF($J88="",0,$J88)+IF($K88="",0,$K88)+IF($L88="",0,$L88))</f>
        <v/>
      </c>
      <c r="D89" s="838"/>
      <c r="E89" s="839"/>
      <c r="F89" s="789"/>
      <c r="G89" s="790"/>
      <c r="H89" s="790"/>
      <c r="I89" s="790"/>
      <c r="J89" s="790"/>
      <c r="K89" s="796"/>
      <c r="L89" s="796"/>
      <c r="M89" s="796"/>
      <c r="N89" s="796"/>
      <c r="O89" s="796"/>
      <c r="P89" s="796"/>
      <c r="Q89" s="796"/>
      <c r="R89" s="796"/>
      <c r="S89" s="796"/>
      <c r="T89" s="796"/>
      <c r="U89" s="796"/>
      <c r="V89" s="796"/>
      <c r="W89" s="796"/>
      <c r="X89" s="796"/>
      <c r="Y89" s="796"/>
      <c r="Z89" s="796"/>
      <c r="AA89" s="796"/>
      <c r="AB89" s="796"/>
      <c r="AC89" s="796"/>
      <c r="AD89" s="796"/>
      <c r="AE89" s="792"/>
      <c r="AF89" s="792"/>
      <c r="AG89" s="792"/>
      <c r="AH89" s="792"/>
      <c r="AI89" s="792"/>
      <c r="AJ89" s="792"/>
      <c r="AK89" s="792"/>
      <c r="AL89" s="792"/>
      <c r="AM89" s="792"/>
      <c r="AN89" s="792"/>
      <c r="AO89" s="193"/>
      <c r="AP89" s="193"/>
      <c r="AQ89" s="156"/>
      <c r="AR89" s="157"/>
      <c r="AS89" s="157"/>
      <c r="AT89" s="156"/>
      <c r="AU89" s="157"/>
      <c r="AV89" s="157"/>
      <c r="AW89" s="156"/>
      <c r="AX89" s="157"/>
      <c r="AY89" s="157"/>
      <c r="AZ89" s="156"/>
      <c r="BA89" s="157"/>
      <c r="BB89" s="157"/>
      <c r="BC89" s="156"/>
      <c r="BD89" s="157"/>
      <c r="BE89" s="157"/>
      <c r="BF89" s="156"/>
      <c r="BG89" s="157"/>
      <c r="BH89" s="157"/>
      <c r="BI89" s="156"/>
      <c r="BJ89" s="157"/>
      <c r="BK89" s="157"/>
      <c r="BL89" s="156"/>
      <c r="BM89" s="157"/>
      <c r="BN89" s="157"/>
      <c r="BO89" s="157"/>
      <c r="BP89" s="157"/>
      <c r="BQ89" s="157"/>
      <c r="BR89" s="157"/>
      <c r="BS89" s="157"/>
      <c r="BT89" s="157"/>
      <c r="BU89" s="157"/>
      <c r="BV89" s="157"/>
      <c r="BW89" s="157"/>
      <c r="BX89" s="156"/>
      <c r="BY89" s="157"/>
      <c r="BZ89" s="157"/>
      <c r="CA89" s="155"/>
      <c r="CB89" s="190"/>
      <c r="CI89" s="191"/>
      <c r="CK89" s="191"/>
      <c r="CL89" s="191"/>
      <c r="CN89" s="191"/>
      <c r="CO89" s="191"/>
      <c r="CP89" s="191"/>
      <c r="CT89" s="191"/>
      <c r="CU89" s="191"/>
      <c r="CV89" s="191"/>
      <c r="CW89" s="191"/>
      <c r="CX89" s="191"/>
      <c r="CY89" s="191"/>
      <c r="CZ89" s="191"/>
      <c r="DA89" s="191"/>
      <c r="DB89" s="191"/>
      <c r="DC89" s="191"/>
      <c r="DD89" s="191"/>
      <c r="DH89" s="191"/>
      <c r="DX89" s="191"/>
      <c r="DY89" s="191"/>
      <c r="DZ89" s="191"/>
      <c r="ED89" s="191"/>
      <c r="EE89" s="191"/>
      <c r="ET89" s="192"/>
      <c r="EU89" s="192"/>
      <c r="EV89" s="192"/>
      <c r="EW89" s="155"/>
      <c r="EX89" s="155"/>
      <c r="EY89" s="155"/>
      <c r="EZ89" s="155"/>
      <c r="FA89" s="155"/>
      <c r="FB89" s="155"/>
      <c r="FC89" s="155"/>
      <c r="FD89" s="155"/>
      <c r="FE89" s="155"/>
      <c r="FF89" s="155"/>
      <c r="FG89" s="155"/>
      <c r="FH89" s="155"/>
      <c r="FI89" s="155"/>
      <c r="FJ89" s="155"/>
      <c r="FK89" s="155"/>
      <c r="FL89" s="155"/>
      <c r="FM89" s="155"/>
      <c r="FO89" s="155"/>
      <c r="FQ89" s="155"/>
      <c r="FR89" s="155"/>
      <c r="FS89" s="155"/>
      <c r="FU89" s="155"/>
      <c r="FV89" s="155"/>
      <c r="FW89" s="155"/>
      <c r="FX89" s="155"/>
      <c r="FY89" s="155"/>
      <c r="FZ89" s="155"/>
      <c r="GB89" s="155"/>
      <c r="GE89" s="155"/>
    </row>
    <row r="90" spans="1:187" s="154" customFormat="1" x14ac:dyDescent="0.2">
      <c r="A90" s="886"/>
      <c r="B90" s="795"/>
      <c r="C90" s="887"/>
      <c r="D90" s="887"/>
      <c r="E90" s="888"/>
      <c r="F90" s="795"/>
      <c r="G90" s="790"/>
      <c r="H90" s="790"/>
      <c r="I90" s="790"/>
      <c r="J90" s="790"/>
      <c r="K90" s="796"/>
      <c r="L90" s="796"/>
      <c r="M90" s="796"/>
      <c r="N90" s="796"/>
      <c r="O90" s="796"/>
      <c r="P90" s="796"/>
      <c r="Q90" s="796"/>
      <c r="R90" s="796"/>
      <c r="S90" s="796"/>
      <c r="T90" s="796"/>
      <c r="U90" s="796"/>
      <c r="V90" s="796"/>
      <c r="W90" s="796"/>
      <c r="X90" s="796"/>
      <c r="Y90" s="796"/>
      <c r="Z90" s="796"/>
      <c r="AA90" s="796"/>
      <c r="AB90" s="796"/>
      <c r="AC90" s="796"/>
      <c r="AD90" s="796"/>
      <c r="AE90" s="792"/>
      <c r="AF90" s="792"/>
      <c r="AG90" s="792"/>
      <c r="AH90" s="792"/>
      <c r="AI90" s="792"/>
      <c r="AJ90" s="792"/>
      <c r="AK90" s="792"/>
      <c r="AL90" s="792"/>
      <c r="AM90" s="792"/>
      <c r="AN90" s="792"/>
      <c r="AO90" s="193"/>
      <c r="AP90" s="193"/>
      <c r="AQ90" s="156"/>
      <c r="AR90" s="157"/>
      <c r="AS90" s="157"/>
      <c r="AT90" s="156"/>
      <c r="AU90" s="157"/>
      <c r="AV90" s="157"/>
      <c r="AW90" s="156"/>
      <c r="AX90" s="157"/>
      <c r="AY90" s="157"/>
      <c r="AZ90" s="156"/>
      <c r="BA90" s="157"/>
      <c r="BB90" s="157"/>
      <c r="BC90" s="156"/>
      <c r="BD90" s="157"/>
      <c r="BE90" s="157"/>
      <c r="BF90" s="156"/>
      <c r="BG90" s="157"/>
      <c r="BH90" s="157"/>
      <c r="BI90" s="156"/>
      <c r="BJ90" s="157"/>
      <c r="BK90" s="157"/>
      <c r="BL90" s="156"/>
      <c r="BM90" s="157"/>
      <c r="BN90" s="157"/>
      <c r="BO90" s="157"/>
      <c r="BP90" s="157"/>
      <c r="BQ90" s="157"/>
      <c r="BR90" s="157"/>
      <c r="BS90" s="157"/>
      <c r="BT90" s="157"/>
      <c r="BU90" s="157"/>
      <c r="BV90" s="157"/>
      <c r="BW90" s="157"/>
      <c r="BX90" s="156"/>
      <c r="BY90" s="157"/>
      <c r="BZ90" s="157"/>
      <c r="CA90" s="155"/>
      <c r="CB90" s="190"/>
      <c r="CI90" s="191"/>
      <c r="CK90" s="191"/>
      <c r="CL90" s="191"/>
      <c r="CN90" s="191"/>
      <c r="CO90" s="191"/>
      <c r="CP90" s="191"/>
      <c r="CT90" s="191"/>
      <c r="CU90" s="191"/>
      <c r="CV90" s="191"/>
      <c r="CW90" s="191"/>
      <c r="CX90" s="191"/>
      <c r="CY90" s="191"/>
      <c r="CZ90" s="191"/>
      <c r="DA90" s="191"/>
      <c r="DB90" s="191"/>
      <c r="DC90" s="191"/>
      <c r="DD90" s="191"/>
      <c r="DH90" s="191"/>
      <c r="DX90" s="191"/>
      <c r="DY90" s="191"/>
      <c r="DZ90" s="191"/>
      <c r="ED90" s="191"/>
      <c r="EE90" s="191"/>
      <c r="ET90" s="192"/>
      <c r="EU90" s="192"/>
      <c r="EV90" s="192"/>
      <c r="EW90" s="155"/>
      <c r="EX90" s="155"/>
      <c r="EY90" s="155"/>
      <c r="EZ90" s="155"/>
      <c r="FA90" s="155"/>
      <c r="FB90" s="155"/>
      <c r="FC90" s="155"/>
      <c r="FD90" s="155"/>
      <c r="FE90" s="155"/>
      <c r="FF90" s="155"/>
      <c r="FG90" s="155"/>
      <c r="FH90" s="155"/>
      <c r="FI90" s="155"/>
      <c r="FJ90" s="155"/>
      <c r="FK90" s="155"/>
      <c r="FL90" s="155"/>
      <c r="FM90" s="155"/>
      <c r="FO90" s="155"/>
      <c r="FQ90" s="155"/>
      <c r="FR90" s="155"/>
      <c r="FS90" s="155"/>
      <c r="FU90" s="155"/>
      <c r="FV90" s="155"/>
      <c r="FW90" s="155"/>
      <c r="FX90" s="155"/>
      <c r="FY90" s="155"/>
      <c r="FZ90" s="155"/>
      <c r="GB90" s="155"/>
      <c r="GE90" s="155"/>
    </row>
    <row r="91" spans="1:187" s="154" customFormat="1" ht="13.5" thickBot="1" x14ac:dyDescent="0.25">
      <c r="A91" s="886"/>
      <c r="B91" s="795"/>
      <c r="C91" s="887"/>
      <c r="D91" s="887"/>
      <c r="E91" s="888"/>
      <c r="F91" s="795"/>
      <c r="G91" s="790"/>
      <c r="H91" s="790"/>
      <c r="I91" s="790"/>
      <c r="J91" s="790"/>
      <c r="K91" s="796"/>
      <c r="L91" s="796"/>
      <c r="M91" s="796"/>
      <c r="N91" s="796"/>
      <c r="O91" s="796"/>
      <c r="P91" s="796"/>
      <c r="Q91" s="796"/>
      <c r="R91" s="796"/>
      <c r="S91" s="796"/>
      <c r="T91" s="796"/>
      <c r="U91" s="796"/>
      <c r="V91" s="796"/>
      <c r="W91" s="796"/>
      <c r="X91" s="796"/>
      <c r="Y91" s="796"/>
      <c r="Z91" s="796"/>
      <c r="AA91" s="796"/>
      <c r="AB91" s="796"/>
      <c r="AC91" s="796"/>
      <c r="AD91" s="796"/>
      <c r="AE91" s="792"/>
      <c r="AF91" s="792"/>
      <c r="AG91" s="792"/>
      <c r="AH91" s="792"/>
      <c r="AI91" s="792"/>
      <c r="AJ91" s="792"/>
      <c r="AK91" s="792"/>
      <c r="AL91" s="792"/>
      <c r="AM91" s="792"/>
      <c r="AN91" s="792"/>
      <c r="AO91" s="193"/>
      <c r="AP91" s="193"/>
      <c r="AQ91" s="156"/>
      <c r="AR91" s="157"/>
      <c r="AS91" s="157"/>
      <c r="AT91" s="156"/>
      <c r="AU91" s="157"/>
      <c r="AV91" s="157"/>
      <c r="AW91" s="156"/>
      <c r="AX91" s="157"/>
      <c r="AY91" s="157"/>
      <c r="AZ91" s="156"/>
      <c r="BA91" s="157"/>
      <c r="BB91" s="157"/>
      <c r="BC91" s="156"/>
      <c r="BD91" s="157"/>
      <c r="BE91" s="157"/>
      <c r="BF91" s="156"/>
      <c r="BG91" s="157"/>
      <c r="BH91" s="157"/>
      <c r="BI91" s="156"/>
      <c r="BJ91" s="157"/>
      <c r="BK91" s="157"/>
      <c r="BL91" s="156"/>
      <c r="BM91" s="157"/>
      <c r="BN91" s="157"/>
      <c r="BO91" s="157"/>
      <c r="BP91" s="157"/>
      <c r="BQ91" s="157"/>
      <c r="BR91" s="157"/>
      <c r="BS91" s="157"/>
      <c r="BT91" s="157"/>
      <c r="BU91" s="157"/>
      <c r="BV91" s="157"/>
      <c r="BW91" s="157"/>
      <c r="BX91" s="156"/>
      <c r="BY91" s="157"/>
      <c r="BZ91" s="157"/>
      <c r="CA91" s="155"/>
      <c r="CB91" s="190"/>
      <c r="CI91" s="191"/>
      <c r="CK91" s="191"/>
      <c r="CL91" s="191"/>
      <c r="CN91" s="191"/>
      <c r="CO91" s="191"/>
      <c r="CP91" s="191"/>
      <c r="CT91" s="191"/>
      <c r="CU91" s="191"/>
      <c r="CV91" s="191"/>
      <c r="CW91" s="191"/>
      <c r="CX91" s="191"/>
      <c r="CY91" s="191"/>
      <c r="CZ91" s="191"/>
      <c r="DA91" s="191"/>
      <c r="DB91" s="191"/>
      <c r="DC91" s="191"/>
      <c r="DD91" s="191"/>
      <c r="DH91" s="191"/>
      <c r="DX91" s="191"/>
      <c r="DY91" s="191"/>
      <c r="DZ91" s="191"/>
      <c r="ED91" s="191"/>
      <c r="EE91" s="191"/>
      <c r="ET91" s="192"/>
      <c r="EU91" s="192"/>
      <c r="EV91" s="192"/>
      <c r="EW91" s="155"/>
      <c r="EX91" s="155"/>
      <c r="EY91" s="155"/>
      <c r="EZ91" s="155"/>
      <c r="FA91" s="155"/>
      <c r="FB91" s="155"/>
      <c r="FC91" s="155"/>
      <c r="FD91" s="155"/>
      <c r="FE91" s="155"/>
      <c r="FF91" s="155"/>
      <c r="FG91" s="155"/>
      <c r="FH91" s="155"/>
      <c r="FI91" s="155"/>
      <c r="FJ91" s="155"/>
      <c r="FK91" s="155"/>
      <c r="FL91" s="155"/>
      <c r="FM91" s="155"/>
      <c r="FO91" s="155"/>
      <c r="FQ91" s="155"/>
      <c r="FR91" s="155"/>
      <c r="FS91" s="155"/>
      <c r="FU91" s="155"/>
      <c r="FV91" s="155"/>
      <c r="FW91" s="155"/>
      <c r="FX91" s="155"/>
      <c r="FY91" s="155"/>
      <c r="FZ91" s="155"/>
      <c r="GB91" s="155"/>
      <c r="GE91" s="155"/>
    </row>
    <row r="92" spans="1:187" s="154" customFormat="1" ht="18.75" thickBot="1" x14ac:dyDescent="0.3">
      <c r="A92" s="797"/>
      <c r="B92" s="794"/>
      <c r="C92" s="1605" t="s">
        <v>515</v>
      </c>
      <c r="D92" s="1606"/>
      <c r="E92" s="1607"/>
      <c r="F92" s="801"/>
      <c r="G92" s="796"/>
      <c r="H92" s="796"/>
      <c r="I92" s="796"/>
      <c r="J92" s="796"/>
      <c r="K92" s="796"/>
      <c r="L92" s="796"/>
      <c r="M92" s="796"/>
      <c r="N92" s="796"/>
      <c r="O92" s="796"/>
      <c r="P92" s="796"/>
      <c r="Q92" s="796"/>
      <c r="R92" s="796"/>
      <c r="S92" s="796"/>
      <c r="T92" s="796"/>
      <c r="U92" s="796"/>
      <c r="V92" s="796"/>
      <c r="W92" s="796"/>
      <c r="X92" s="796"/>
      <c r="Y92" s="796"/>
      <c r="Z92" s="796"/>
      <c r="AA92" s="796"/>
      <c r="AB92" s="796"/>
      <c r="AC92" s="796"/>
      <c r="AD92" s="796"/>
      <c r="AE92" s="792"/>
      <c r="AF92" s="792"/>
      <c r="AG92" s="792"/>
      <c r="AH92" s="792"/>
      <c r="AI92" s="792"/>
      <c r="AJ92" s="792"/>
      <c r="AK92" s="792"/>
      <c r="AL92" s="792"/>
      <c r="AM92" s="792"/>
      <c r="AN92" s="792"/>
      <c r="AO92" s="193"/>
      <c r="AP92" s="193"/>
      <c r="AQ92" s="156"/>
      <c r="AR92" s="157"/>
      <c r="AS92" s="157"/>
      <c r="AT92" s="156"/>
      <c r="AU92" s="157"/>
      <c r="AV92" s="157"/>
      <c r="AW92" s="156"/>
      <c r="AX92" s="157"/>
      <c r="AY92" s="157"/>
      <c r="AZ92" s="156"/>
      <c r="BA92" s="157"/>
      <c r="BB92" s="157"/>
      <c r="BC92" s="156"/>
      <c r="BD92" s="157"/>
      <c r="BE92" s="157"/>
      <c r="BF92" s="156"/>
      <c r="BG92" s="157"/>
      <c r="BH92" s="157"/>
      <c r="BI92" s="156"/>
      <c r="BJ92" s="157"/>
      <c r="BK92" s="157"/>
      <c r="BL92" s="156"/>
      <c r="BM92" s="157"/>
      <c r="BN92" s="157"/>
      <c r="BO92" s="157"/>
      <c r="BP92" s="157"/>
      <c r="BQ92" s="157"/>
      <c r="BR92" s="157"/>
      <c r="BS92" s="157"/>
      <c r="BT92" s="157"/>
      <c r="BU92" s="157"/>
      <c r="BV92" s="157"/>
      <c r="BW92" s="157"/>
      <c r="BX92" s="156"/>
      <c r="BY92" s="157"/>
      <c r="BZ92" s="157"/>
      <c r="CA92" s="155"/>
      <c r="CB92" s="190"/>
      <c r="CI92" s="191"/>
      <c r="CK92" s="191"/>
      <c r="CL92" s="191"/>
      <c r="CN92" s="191"/>
      <c r="CO92" s="191"/>
      <c r="CP92" s="191"/>
      <c r="CT92" s="191"/>
      <c r="CU92" s="191"/>
      <c r="CV92" s="191"/>
      <c r="CW92" s="191"/>
      <c r="CX92" s="191"/>
      <c r="CY92" s="191"/>
      <c r="CZ92" s="191"/>
      <c r="DA92" s="191"/>
      <c r="DB92" s="191"/>
      <c r="DC92" s="191"/>
      <c r="DD92" s="191"/>
      <c r="DH92" s="191"/>
      <c r="DX92" s="191"/>
      <c r="DY92" s="191"/>
      <c r="DZ92" s="191"/>
      <c r="ED92" s="191"/>
      <c r="EE92" s="191"/>
      <c r="ET92" s="192"/>
      <c r="EU92" s="192"/>
      <c r="EV92" s="192"/>
      <c r="EW92" s="155"/>
      <c r="EX92" s="155"/>
      <c r="EY92" s="155"/>
      <c r="EZ92" s="155"/>
      <c r="FA92" s="155"/>
      <c r="FB92" s="155"/>
      <c r="FC92" s="155"/>
      <c r="FD92" s="155"/>
      <c r="FE92" s="155"/>
      <c r="FF92" s="155"/>
      <c r="FG92" s="155"/>
      <c r="FH92" s="155"/>
      <c r="FI92" s="155"/>
      <c r="FJ92" s="155"/>
      <c r="FK92" s="155"/>
      <c r="FL92" s="155"/>
      <c r="FM92" s="155"/>
      <c r="FO92" s="155"/>
      <c r="FQ92" s="155"/>
      <c r="FR92" s="155"/>
      <c r="FS92" s="155"/>
      <c r="FU92" s="155"/>
      <c r="FV92" s="155"/>
      <c r="FW92" s="155"/>
      <c r="FX92" s="155"/>
      <c r="FY92" s="155"/>
      <c r="FZ92" s="155"/>
      <c r="GB92" s="155"/>
      <c r="GE92" s="155"/>
    </row>
    <row r="93" spans="1:187" s="154" customFormat="1" x14ac:dyDescent="0.2">
      <c r="A93" s="802"/>
      <c r="B93" s="790"/>
      <c r="C93" s="1625" t="s">
        <v>437</v>
      </c>
      <c r="D93" s="1626"/>
      <c r="E93" s="1627"/>
      <c r="F93" s="803"/>
      <c r="G93" s="790"/>
      <c r="H93" s="790"/>
      <c r="I93" s="790"/>
      <c r="J93" s="790"/>
      <c r="K93" s="790"/>
      <c r="L93" s="790"/>
      <c r="M93" s="790"/>
      <c r="N93" s="790"/>
      <c r="O93" s="790"/>
      <c r="P93" s="790"/>
      <c r="Q93" s="790"/>
      <c r="R93" s="790"/>
      <c r="S93" s="790"/>
      <c r="T93" s="790"/>
      <c r="U93" s="790"/>
      <c r="V93" s="790"/>
      <c r="W93" s="790"/>
      <c r="X93" s="790"/>
      <c r="Y93" s="790"/>
      <c r="Z93" s="790"/>
      <c r="AA93" s="790"/>
      <c r="AB93" s="790"/>
      <c r="AC93" s="790"/>
      <c r="AD93" s="790"/>
      <c r="AE93" s="790"/>
      <c r="AF93" s="790"/>
      <c r="AG93" s="790"/>
      <c r="AH93" s="790"/>
      <c r="AI93" s="790"/>
      <c r="AJ93" s="790"/>
      <c r="AK93" s="790"/>
      <c r="AL93" s="790"/>
      <c r="AM93" s="790"/>
      <c r="AN93" s="790"/>
      <c r="AS93" s="157"/>
      <c r="AT93" s="156"/>
      <c r="AU93" s="157"/>
      <c r="AV93" s="157"/>
      <c r="AW93" s="156"/>
      <c r="AX93" s="157"/>
      <c r="AY93" s="157"/>
      <c r="AZ93" s="156"/>
      <c r="BA93" s="157"/>
      <c r="BB93" s="157"/>
      <c r="BC93" s="156"/>
      <c r="BD93" s="157"/>
      <c r="BE93" s="157"/>
      <c r="BF93" s="156"/>
      <c r="BG93" s="157"/>
      <c r="BH93" s="157"/>
      <c r="BI93" s="156"/>
      <c r="BJ93" s="157"/>
      <c r="BK93" s="157"/>
      <c r="BL93" s="156"/>
      <c r="BM93" s="157"/>
      <c r="BN93" s="157"/>
      <c r="BO93" s="157"/>
      <c r="BP93" s="157"/>
      <c r="BQ93" s="157"/>
      <c r="BR93" s="157"/>
      <c r="BS93" s="157"/>
      <c r="BT93" s="157"/>
      <c r="BU93" s="157"/>
      <c r="BV93" s="157"/>
      <c r="BW93" s="157"/>
      <c r="BX93" s="156"/>
      <c r="BY93" s="157"/>
      <c r="BZ93" s="157"/>
      <c r="CA93" s="155"/>
      <c r="CB93" s="190"/>
      <c r="CI93" s="191"/>
      <c r="CK93" s="191"/>
      <c r="CL93" s="191"/>
      <c r="CN93" s="191"/>
      <c r="CO93" s="191"/>
      <c r="CP93" s="191"/>
      <c r="CT93" s="191"/>
      <c r="CU93" s="191"/>
      <c r="CV93" s="191"/>
      <c r="CW93" s="191"/>
      <c r="CX93" s="191"/>
      <c r="CY93" s="191"/>
      <c r="CZ93" s="191"/>
      <c r="DA93" s="191"/>
      <c r="DB93" s="191"/>
      <c r="DC93" s="191"/>
      <c r="DD93" s="191"/>
      <c r="DH93" s="191"/>
      <c r="DX93" s="191"/>
      <c r="DY93" s="191"/>
      <c r="DZ93" s="191"/>
      <c r="ED93" s="191"/>
      <c r="EE93" s="191"/>
      <c r="ET93" s="192"/>
      <c r="EU93" s="192"/>
      <c r="EV93" s="192"/>
      <c r="EW93" s="155"/>
      <c r="EX93" s="155"/>
      <c r="EY93" s="155"/>
      <c r="EZ93" s="155"/>
      <c r="FA93" s="155"/>
      <c r="FB93" s="155"/>
      <c r="FC93" s="155"/>
      <c r="FD93" s="155"/>
      <c r="FE93" s="155"/>
      <c r="FF93" s="155"/>
      <c r="FG93" s="155"/>
      <c r="FH93" s="155"/>
      <c r="FI93" s="155"/>
      <c r="FJ93" s="155"/>
      <c r="FK93" s="155"/>
      <c r="FL93" s="155"/>
      <c r="FM93" s="155"/>
      <c r="FO93" s="155"/>
      <c r="FQ93" s="155"/>
      <c r="FR93" s="155"/>
      <c r="FS93" s="155"/>
      <c r="FU93" s="155"/>
      <c r="FV93" s="155"/>
      <c r="FW93" s="155"/>
      <c r="FX93" s="155"/>
      <c r="FY93" s="155"/>
      <c r="FZ93" s="155"/>
      <c r="GB93" s="155"/>
      <c r="GE93" s="155"/>
    </row>
    <row r="94" spans="1:187" s="428" customFormat="1" ht="13.5" thickBot="1" x14ac:dyDescent="0.25">
      <c r="A94" s="804"/>
      <c r="B94" s="805"/>
      <c r="C94" s="882" t="s">
        <v>556</v>
      </c>
      <c r="D94" s="810" t="s">
        <v>557</v>
      </c>
      <c r="E94" s="883" t="s">
        <v>558</v>
      </c>
      <c r="F94" s="884" t="s">
        <v>559</v>
      </c>
      <c r="G94" s="812" t="s">
        <v>560</v>
      </c>
      <c r="H94" s="812" t="s">
        <v>561</v>
      </c>
      <c r="I94" s="812" t="s">
        <v>562</v>
      </c>
      <c r="J94" s="812" t="s">
        <v>563</v>
      </c>
      <c r="K94" s="810" t="s">
        <v>564</v>
      </c>
      <c r="L94" s="813" t="s">
        <v>565</v>
      </c>
      <c r="M94" s="805"/>
      <c r="N94" s="805"/>
      <c r="O94" s="805"/>
      <c r="P94" s="805"/>
      <c r="Q94" s="805"/>
      <c r="R94" s="805"/>
      <c r="S94" s="805"/>
      <c r="T94" s="805"/>
      <c r="U94" s="805"/>
      <c r="V94" s="805"/>
      <c r="W94" s="805"/>
      <c r="X94" s="805"/>
      <c r="Y94" s="805"/>
      <c r="Z94" s="805"/>
      <c r="AA94" s="805"/>
      <c r="AB94" s="805"/>
      <c r="AC94" s="805"/>
      <c r="AD94" s="805"/>
      <c r="AE94" s="805"/>
      <c r="AF94" s="805"/>
      <c r="AG94" s="805"/>
      <c r="AH94" s="805"/>
      <c r="AI94" s="805"/>
      <c r="AJ94" s="805"/>
      <c r="AK94" s="805"/>
      <c r="AL94" s="805"/>
      <c r="AM94" s="805"/>
      <c r="AN94" s="805"/>
      <c r="AS94" s="425"/>
      <c r="AT94" s="423"/>
      <c r="AU94" s="425"/>
      <c r="AV94" s="425"/>
      <c r="AW94" s="423"/>
      <c r="AX94" s="425"/>
      <c r="AY94" s="425"/>
      <c r="AZ94" s="423"/>
      <c r="BA94" s="425"/>
      <c r="BB94" s="425"/>
      <c r="BC94" s="423"/>
      <c r="BD94" s="425"/>
      <c r="BE94" s="425"/>
      <c r="BF94" s="423"/>
      <c r="BG94" s="425"/>
      <c r="BH94" s="425"/>
      <c r="BI94" s="423"/>
      <c r="BJ94" s="425"/>
      <c r="BK94" s="425"/>
      <c r="BL94" s="423"/>
      <c r="BM94" s="425"/>
      <c r="BN94" s="425"/>
      <c r="BO94" s="425"/>
      <c r="BP94" s="425"/>
      <c r="BQ94" s="425"/>
      <c r="BR94" s="425"/>
      <c r="BS94" s="425"/>
      <c r="BT94" s="425"/>
      <c r="BU94" s="425"/>
      <c r="BV94" s="425"/>
      <c r="BW94" s="425"/>
      <c r="BX94" s="423"/>
      <c r="BY94" s="425"/>
      <c r="BZ94" s="425"/>
      <c r="CA94" s="426"/>
      <c r="CB94" s="427"/>
      <c r="CI94" s="429"/>
      <c r="CK94" s="429"/>
      <c r="CL94" s="429"/>
      <c r="CN94" s="429"/>
      <c r="CO94" s="429"/>
      <c r="CP94" s="429"/>
      <c r="CT94" s="429"/>
      <c r="CU94" s="429"/>
      <c r="CV94" s="429"/>
      <c r="CW94" s="429"/>
      <c r="CX94" s="429"/>
      <c r="CY94" s="429"/>
      <c r="CZ94" s="429"/>
      <c r="DA94" s="429"/>
      <c r="DB94" s="429"/>
      <c r="DC94" s="429"/>
      <c r="DD94" s="429"/>
      <c r="DH94" s="429"/>
      <c r="DX94" s="429"/>
      <c r="DY94" s="429"/>
      <c r="DZ94" s="429"/>
      <c r="ED94" s="429"/>
      <c r="EE94" s="429"/>
      <c r="ET94" s="430"/>
      <c r="EU94" s="430"/>
      <c r="EV94" s="430"/>
      <c r="EW94" s="426"/>
      <c r="EX94" s="426"/>
      <c r="EY94" s="426"/>
      <c r="EZ94" s="426"/>
      <c r="FA94" s="426"/>
      <c r="FB94" s="426"/>
      <c r="FC94" s="426"/>
      <c r="FD94" s="426"/>
      <c r="FE94" s="426"/>
      <c r="FF94" s="426"/>
      <c r="FG94" s="426"/>
      <c r="FH94" s="426"/>
      <c r="FI94" s="426"/>
      <c r="FJ94" s="426"/>
      <c r="FK94" s="426"/>
      <c r="FL94" s="426"/>
      <c r="FM94" s="426"/>
      <c r="FO94" s="426"/>
      <c r="FQ94" s="426"/>
      <c r="FR94" s="426"/>
      <c r="FS94" s="426"/>
      <c r="FU94" s="426"/>
      <c r="FV94" s="426"/>
      <c r="FW94" s="426"/>
      <c r="FX94" s="426"/>
      <c r="FY94" s="426"/>
      <c r="FZ94" s="426"/>
      <c r="GB94" s="426"/>
      <c r="GE94" s="426"/>
    </row>
    <row r="95" spans="1:187" s="468" customFormat="1" ht="15.75" x14ac:dyDescent="0.25">
      <c r="A95" s="814" t="s">
        <v>92</v>
      </c>
      <c r="B95" s="815" t="s">
        <v>554</v>
      </c>
      <c r="C95" s="1023" t="str">
        <f>IF(AND(B70="",C70=""),"",(B70)*(C70))</f>
        <v/>
      </c>
      <c r="D95" s="1009" t="str">
        <f>IF(AND(E70="", F70=""),"",(E70)*(F70))</f>
        <v/>
      </c>
      <c r="E95" s="1024" t="str">
        <f>IF(AND(H70="", I70=""),"",(H70)*(I70))</f>
        <v/>
      </c>
      <c r="F95" s="1025" t="str">
        <f>IF(AND(K70="", L70=""),"",(K70)*(L70))</f>
        <v/>
      </c>
      <c r="G95" s="1009" t="str">
        <f>IF(AND(N70="", O70=""),"",(N70)*(O70))</f>
        <v/>
      </c>
      <c r="H95" s="1009" t="str">
        <f>IF(AND(Q70="",R70=""),"",(Q70)*(R70))</f>
        <v/>
      </c>
      <c r="I95" s="1009" t="str">
        <f>IF(AND(T70="", U70=""),"",(T70)*(U70))</f>
        <v/>
      </c>
      <c r="J95" s="819" t="str">
        <f>IF(AND(W70="", X70=""),"",(W70)*(X70))</f>
        <v/>
      </c>
      <c r="K95" s="819" t="str">
        <f>IF(AND(Z70="", AA70=""),"",(Z70)*(AA70))</f>
        <v/>
      </c>
      <c r="L95" s="819" t="str">
        <f>IF(AND(AC70="", AD70=""),"",(AC70)*(AD70))</f>
        <v/>
      </c>
      <c r="M95" s="822"/>
      <c r="N95" s="822"/>
      <c r="O95" s="822"/>
      <c r="P95" s="822"/>
      <c r="Q95" s="822"/>
      <c r="R95" s="822"/>
      <c r="S95" s="822"/>
      <c r="T95" s="822"/>
      <c r="U95" s="822"/>
      <c r="V95" s="822"/>
      <c r="W95" s="822"/>
      <c r="X95" s="822"/>
      <c r="Y95" s="822"/>
      <c r="Z95" s="822"/>
      <c r="AA95" s="822"/>
      <c r="AB95" s="822"/>
      <c r="AC95" s="822"/>
      <c r="AD95" s="822"/>
      <c r="AE95" s="822"/>
      <c r="AF95" s="822"/>
      <c r="AG95" s="822"/>
      <c r="AH95" s="822"/>
      <c r="AI95" s="822"/>
      <c r="AJ95" s="822"/>
      <c r="AK95" s="822"/>
      <c r="AL95" s="822"/>
      <c r="AM95" s="822"/>
      <c r="AN95" s="822"/>
      <c r="AS95" s="469"/>
      <c r="AT95" s="470"/>
      <c r="AU95" s="469"/>
      <c r="AV95" s="469"/>
      <c r="AW95" s="470"/>
      <c r="AX95" s="469"/>
      <c r="AY95" s="469"/>
      <c r="AZ95" s="470"/>
      <c r="BA95" s="469"/>
      <c r="BB95" s="469"/>
      <c r="BC95" s="470"/>
      <c r="BD95" s="469"/>
      <c r="BE95" s="469"/>
      <c r="BF95" s="470"/>
      <c r="BG95" s="469"/>
      <c r="BH95" s="469"/>
      <c r="BI95" s="470"/>
      <c r="BJ95" s="469"/>
      <c r="BK95" s="469"/>
      <c r="BL95" s="470"/>
      <c r="BM95" s="469"/>
      <c r="BN95" s="469"/>
      <c r="BO95" s="469"/>
      <c r="BP95" s="469"/>
      <c r="BQ95" s="469"/>
      <c r="BR95" s="469"/>
      <c r="BS95" s="469"/>
      <c r="BT95" s="469"/>
      <c r="BU95" s="469"/>
      <c r="BV95" s="469"/>
      <c r="BW95" s="469"/>
      <c r="BX95" s="470"/>
      <c r="BY95" s="469"/>
      <c r="BZ95" s="469"/>
      <c r="CA95" s="471"/>
      <c r="CB95" s="472"/>
      <c r="CI95" s="473"/>
      <c r="CK95" s="473"/>
      <c r="CL95" s="473"/>
      <c r="CN95" s="473"/>
      <c r="CO95" s="473"/>
      <c r="CP95" s="473"/>
      <c r="CT95" s="473"/>
      <c r="CU95" s="473"/>
      <c r="CV95" s="473"/>
      <c r="CW95" s="473"/>
      <c r="CX95" s="473"/>
      <c r="CY95" s="473"/>
      <c r="CZ95" s="473"/>
      <c r="DA95" s="473"/>
      <c r="DB95" s="473"/>
      <c r="DC95" s="473"/>
      <c r="DD95" s="473"/>
      <c r="DH95" s="473"/>
      <c r="DX95" s="473"/>
      <c r="DY95" s="473"/>
      <c r="DZ95" s="473"/>
      <c r="ED95" s="473"/>
      <c r="EE95" s="473"/>
      <c r="ET95" s="474"/>
      <c r="EU95" s="474"/>
      <c r="EV95" s="474"/>
      <c r="EW95" s="471"/>
      <c r="EX95" s="471"/>
      <c r="EY95" s="471"/>
      <c r="EZ95" s="471"/>
      <c r="FA95" s="471"/>
      <c r="FB95" s="471"/>
      <c r="FC95" s="471"/>
      <c r="FD95" s="471"/>
      <c r="FE95" s="471"/>
      <c r="FF95" s="471"/>
      <c r="FG95" s="471"/>
      <c r="FH95" s="471"/>
      <c r="FI95" s="471"/>
      <c r="FJ95" s="471"/>
      <c r="FK95" s="471"/>
      <c r="FL95" s="471"/>
      <c r="FM95" s="471"/>
      <c r="FO95" s="471"/>
      <c r="FQ95" s="471"/>
      <c r="FR95" s="471"/>
      <c r="FS95" s="471"/>
      <c r="FU95" s="471"/>
      <c r="FV95" s="471"/>
      <c r="FW95" s="471"/>
      <c r="FX95" s="471"/>
      <c r="FY95" s="471"/>
      <c r="FZ95" s="471"/>
      <c r="GB95" s="471"/>
      <c r="GE95" s="471"/>
    </row>
    <row r="96" spans="1:187" s="468" customFormat="1" ht="15.75" x14ac:dyDescent="0.25">
      <c r="A96" s="814" t="s">
        <v>93</v>
      </c>
      <c r="B96" s="823" t="s">
        <v>555</v>
      </c>
      <c r="C96" s="1026" t="str">
        <f>IF(AND(B70="",C70=""),"",((B70)*(C70))/100)</f>
        <v/>
      </c>
      <c r="D96" s="1012" t="str">
        <f>IF(AND(E70="", F70=""),"",((E70)*(F70))/100)</f>
        <v/>
      </c>
      <c r="E96" s="1027" t="str">
        <f>IF(AND(H70="", I70=""),"",((H70)*(I70))/100)</f>
        <v/>
      </c>
      <c r="F96" s="1028" t="str">
        <f>IF(AND(K70="", L70=""),"",((K70)*(L70))/100)</f>
        <v/>
      </c>
      <c r="G96" s="1012" t="str">
        <f>IF(AND(N70="", O70=""),"",((N70)*(O70))/100)</f>
        <v/>
      </c>
      <c r="H96" s="1012" t="str">
        <f>IF(AND(Q70="", R70=""),"",((Q70)*(R70))/100)</f>
        <v/>
      </c>
      <c r="I96" s="1012" t="str">
        <f>IF(AND(T70="", U70=""),"",((T70)*(U70))/100)</f>
        <v/>
      </c>
      <c r="J96" s="827" t="str">
        <f>IF(AND(W70="", X70=""),"",((W70)*(X70))/100)</f>
        <v/>
      </c>
      <c r="K96" s="827" t="str">
        <f>IF(AND(Z70="", AA70=""),"",((Z70)*(AA70))/100)</f>
        <v/>
      </c>
      <c r="L96" s="827" t="str">
        <f>IF(AND(AC70="", AD70=""),"",((AC70)*(AD70))/100)</f>
        <v/>
      </c>
      <c r="M96" s="822"/>
      <c r="N96" s="822"/>
      <c r="O96" s="822"/>
      <c r="P96" s="822"/>
      <c r="Q96" s="830"/>
      <c r="R96" s="830"/>
      <c r="S96" s="830"/>
      <c r="T96" s="830"/>
      <c r="U96" s="822"/>
      <c r="V96" s="830"/>
      <c r="W96" s="830"/>
      <c r="X96" s="830"/>
      <c r="Y96" s="830"/>
      <c r="Z96" s="830"/>
      <c r="AA96" s="830"/>
      <c r="AB96" s="830"/>
      <c r="AC96" s="830"/>
      <c r="AD96" s="830"/>
      <c r="AE96" s="822"/>
      <c r="AF96" s="822"/>
      <c r="AG96" s="822"/>
      <c r="AH96" s="822"/>
      <c r="AI96" s="822"/>
      <c r="AJ96" s="822"/>
      <c r="AK96" s="822"/>
      <c r="AL96" s="822"/>
      <c r="AM96" s="822"/>
      <c r="AN96" s="822"/>
      <c r="AO96" s="470"/>
      <c r="AP96" s="470"/>
      <c r="AQ96" s="470"/>
      <c r="AR96" s="470"/>
      <c r="AS96" s="469"/>
      <c r="AT96" s="470"/>
      <c r="AU96" s="469"/>
      <c r="AV96" s="469"/>
      <c r="AW96" s="470"/>
      <c r="AX96" s="469"/>
      <c r="AY96" s="469"/>
      <c r="AZ96" s="470"/>
      <c r="BA96" s="469"/>
      <c r="BB96" s="469"/>
      <c r="BC96" s="470"/>
      <c r="BD96" s="469"/>
      <c r="BE96" s="469"/>
      <c r="BF96" s="470"/>
      <c r="BG96" s="469"/>
      <c r="BH96" s="469"/>
      <c r="BI96" s="470"/>
      <c r="BJ96" s="469"/>
      <c r="BK96" s="469"/>
      <c r="BL96" s="470"/>
      <c r="BM96" s="469"/>
      <c r="BN96" s="469"/>
      <c r="BO96" s="469"/>
      <c r="BP96" s="469"/>
      <c r="BQ96" s="469"/>
      <c r="BR96" s="469"/>
      <c r="BS96" s="469"/>
      <c r="BT96" s="469"/>
      <c r="BU96" s="469"/>
      <c r="BV96" s="469"/>
      <c r="BW96" s="469"/>
      <c r="BX96" s="470"/>
      <c r="BY96" s="469"/>
      <c r="BZ96" s="469"/>
      <c r="CA96" s="471"/>
      <c r="CB96" s="472"/>
      <c r="CI96" s="473"/>
      <c r="CK96" s="473"/>
      <c r="CL96" s="473"/>
      <c r="CN96" s="473"/>
      <c r="CO96" s="473"/>
      <c r="CP96" s="473"/>
      <c r="CT96" s="473"/>
      <c r="CU96" s="473"/>
      <c r="CV96" s="473"/>
      <c r="CW96" s="473"/>
      <c r="CX96" s="473"/>
      <c r="CY96" s="473"/>
      <c r="CZ96" s="473"/>
      <c r="DA96" s="473"/>
      <c r="DB96" s="473"/>
      <c r="DC96" s="473"/>
      <c r="DD96" s="473"/>
      <c r="DH96" s="473"/>
      <c r="DX96" s="473"/>
      <c r="DY96" s="473"/>
      <c r="DZ96" s="473"/>
      <c r="ED96" s="473"/>
      <c r="EE96" s="473"/>
      <c r="ET96" s="474"/>
      <c r="EU96" s="474"/>
      <c r="EV96" s="474"/>
      <c r="EW96" s="471"/>
      <c r="EX96" s="471"/>
      <c r="EY96" s="471"/>
      <c r="EZ96" s="471"/>
      <c r="FA96" s="471"/>
      <c r="FB96" s="471"/>
      <c r="FC96" s="471"/>
      <c r="FD96" s="471"/>
      <c r="FE96" s="471"/>
      <c r="FF96" s="471"/>
      <c r="FG96" s="471"/>
      <c r="FH96" s="471"/>
      <c r="FI96" s="471"/>
      <c r="FJ96" s="471"/>
      <c r="FK96" s="471"/>
      <c r="FL96" s="471"/>
      <c r="FM96" s="471"/>
      <c r="FO96" s="471"/>
      <c r="FQ96" s="471"/>
      <c r="FR96" s="471"/>
      <c r="FS96" s="471"/>
      <c r="FU96" s="471"/>
      <c r="FV96" s="471"/>
      <c r="FW96" s="471"/>
      <c r="FX96" s="471"/>
      <c r="FY96" s="471"/>
      <c r="FZ96" s="471"/>
      <c r="GB96" s="471"/>
      <c r="GE96" s="471"/>
    </row>
    <row r="97" spans="1:187" s="468" customFormat="1" ht="16.5" thickBot="1" x14ac:dyDescent="0.3">
      <c r="A97" s="831" t="s">
        <v>94</v>
      </c>
      <c r="B97" s="832" t="s">
        <v>566</v>
      </c>
      <c r="C97" s="1029" t="str">
        <f>IF(AND(B70="",C70="",D70=""),"",(((B70)*(C70))/100)*D70)</f>
        <v/>
      </c>
      <c r="D97" s="1016" t="str">
        <f>IF(AND(E70="", F70="",G70=""),"",(((E70)*(F70))/100)*G70)</f>
        <v/>
      </c>
      <c r="E97" s="1030" t="str">
        <f>IF(AND(H70="", I70="",J70=""),"",(((H70)*(I70))/100)*J70)</f>
        <v/>
      </c>
      <c r="F97" s="1031" t="str">
        <f>IF(AND(K70="", L70="",M70=""),"",(((K70)*(L70))/100)*M70)</f>
        <v/>
      </c>
      <c r="G97" s="1016" t="str">
        <f>IF(AND(N70="", O70="",P70=""),"",(((N70)*(O70))/100)*P70)</f>
        <v/>
      </c>
      <c r="H97" s="1016" t="str">
        <f>IF(AND(Q70="", R70="",S70=""),"",(((Q70)*(R70))/100)*S70)</f>
        <v/>
      </c>
      <c r="I97" s="1016" t="str">
        <f>IF(AND(T70="", U70="",V70=""),"",(((T70)*(U70))/100)*V70)</f>
        <v/>
      </c>
      <c r="J97" s="833" t="str">
        <f>IF(AND(W70="", X70="",Y70=""),"",(((W70)*(X70))/100)*Y70)</f>
        <v/>
      </c>
      <c r="K97" s="833" t="str">
        <f>IF(AND(Z70="", AA70="",AB70=""),"",(((Z70)*(AA70))/100)*AB70)</f>
        <v/>
      </c>
      <c r="L97" s="833" t="str">
        <f>IF(AND(AC70="", AD70="",AE70=""),"",(((AC70)*(AD70))/100)*AE70)</f>
        <v/>
      </c>
      <c r="M97" s="822"/>
      <c r="N97" s="822"/>
      <c r="O97" s="822"/>
      <c r="P97" s="822"/>
      <c r="Q97" s="830"/>
      <c r="R97" s="830"/>
      <c r="S97" s="830"/>
      <c r="T97" s="830"/>
      <c r="U97" s="830"/>
      <c r="V97" s="830"/>
      <c r="W97" s="830"/>
      <c r="X97" s="830"/>
      <c r="Y97" s="830"/>
      <c r="Z97" s="830"/>
      <c r="AA97" s="830"/>
      <c r="AB97" s="830"/>
      <c r="AC97" s="830"/>
      <c r="AD97" s="830"/>
      <c r="AE97" s="836"/>
      <c r="AF97" s="836"/>
      <c r="AG97" s="836"/>
      <c r="AH97" s="836"/>
      <c r="AI97" s="836"/>
      <c r="AJ97" s="836"/>
      <c r="AK97" s="836"/>
      <c r="AL97" s="836"/>
      <c r="AM97" s="836"/>
      <c r="AN97" s="836"/>
      <c r="AO97" s="475"/>
      <c r="AP97" s="475"/>
      <c r="AQ97" s="470"/>
      <c r="AR97" s="469"/>
      <c r="AS97" s="469"/>
      <c r="AT97" s="470"/>
      <c r="AU97" s="469"/>
      <c r="AV97" s="469"/>
      <c r="AW97" s="470"/>
      <c r="AX97" s="469"/>
      <c r="AY97" s="469"/>
      <c r="AZ97" s="470"/>
      <c r="BA97" s="469"/>
      <c r="BB97" s="469"/>
      <c r="BC97" s="470"/>
      <c r="BD97" s="469"/>
      <c r="BE97" s="469"/>
      <c r="BF97" s="470"/>
      <c r="BG97" s="469"/>
      <c r="BH97" s="469"/>
      <c r="BI97" s="470"/>
      <c r="BJ97" s="469"/>
      <c r="BK97" s="469"/>
      <c r="BL97" s="470"/>
      <c r="BM97" s="469"/>
      <c r="BN97" s="469"/>
      <c r="BO97" s="469"/>
      <c r="BP97" s="469"/>
      <c r="BQ97" s="469"/>
      <c r="BR97" s="469"/>
      <c r="BS97" s="469"/>
      <c r="BT97" s="469"/>
      <c r="BU97" s="469"/>
      <c r="BV97" s="469"/>
      <c r="BW97" s="469"/>
      <c r="BX97" s="470"/>
      <c r="BY97" s="469"/>
      <c r="BZ97" s="469"/>
      <c r="CA97" s="471"/>
      <c r="CB97" s="472"/>
      <c r="CI97" s="473"/>
      <c r="CK97" s="473"/>
      <c r="CL97" s="473"/>
      <c r="CN97" s="473"/>
      <c r="CO97" s="473"/>
      <c r="CP97" s="473"/>
      <c r="CT97" s="473"/>
      <c r="CU97" s="473"/>
      <c r="CV97" s="473"/>
      <c r="CW97" s="473"/>
      <c r="CX97" s="473"/>
      <c r="CY97" s="473"/>
      <c r="CZ97" s="473"/>
      <c r="DA97" s="473"/>
      <c r="DB97" s="473"/>
      <c r="DC97" s="473"/>
      <c r="DD97" s="473"/>
      <c r="DH97" s="473"/>
      <c r="DX97" s="473"/>
      <c r="DY97" s="473"/>
      <c r="DZ97" s="473"/>
      <c r="ED97" s="473"/>
      <c r="EE97" s="473"/>
      <c r="ET97" s="474"/>
      <c r="EU97" s="474"/>
      <c r="EV97" s="474"/>
      <c r="EW97" s="471"/>
      <c r="EX97" s="471"/>
      <c r="EY97" s="471"/>
      <c r="EZ97" s="471"/>
      <c r="FA97" s="471"/>
      <c r="FB97" s="471"/>
      <c r="FC97" s="471"/>
      <c r="FD97" s="471"/>
      <c r="FE97" s="471"/>
      <c r="FF97" s="471"/>
      <c r="FG97" s="471"/>
      <c r="FH97" s="471"/>
      <c r="FI97" s="471"/>
      <c r="FJ97" s="471"/>
      <c r="FK97" s="471"/>
      <c r="FL97" s="471"/>
      <c r="FM97" s="471"/>
      <c r="FO97" s="471"/>
      <c r="FQ97" s="471"/>
      <c r="FR97" s="471"/>
      <c r="FS97" s="471"/>
      <c r="FU97" s="471"/>
      <c r="FV97" s="471"/>
      <c r="FW97" s="471"/>
      <c r="FX97" s="471"/>
      <c r="FY97" s="471"/>
      <c r="FZ97" s="471"/>
      <c r="GB97" s="471"/>
      <c r="GE97" s="471"/>
    </row>
    <row r="98" spans="1:187" s="154" customFormat="1" ht="16.5" thickBot="1" x14ac:dyDescent="0.3">
      <c r="A98" s="885" t="s">
        <v>95</v>
      </c>
      <c r="B98" s="832" t="s">
        <v>567</v>
      </c>
      <c r="C98" s="1022" t="str">
        <f>IF(AND($C97="",$D97="",$E97="",$F97="",$G97="",$H97="",$I97="",$J97="",$K97="",$L97=""),"",IF($C97="",0,$C97)+IF($D97="",0,$D97)+IF($E97="",0,$E97)+IF($F97="",0,$F97)+IF($G97="",0,$G97)+IF($H97="",0,$H97)+IF($I97="",0,$I97)+IF($J97="",0,$J97)+IF($K97="",0,$K97)+IF($L97="",0,$L97))</f>
        <v/>
      </c>
      <c r="D98" s="838"/>
      <c r="E98" s="839"/>
      <c r="F98" s="789"/>
      <c r="G98" s="790"/>
      <c r="H98" s="790"/>
      <c r="I98" s="790"/>
      <c r="J98" s="790"/>
      <c r="K98" s="796"/>
      <c r="L98" s="796"/>
      <c r="M98" s="796"/>
      <c r="N98" s="796"/>
      <c r="O98" s="796"/>
      <c r="P98" s="796"/>
      <c r="Q98" s="796"/>
      <c r="R98" s="796"/>
      <c r="S98" s="796"/>
      <c r="T98" s="796"/>
      <c r="U98" s="796"/>
      <c r="V98" s="796"/>
      <c r="W98" s="796"/>
      <c r="X98" s="796"/>
      <c r="Y98" s="796"/>
      <c r="Z98" s="796"/>
      <c r="AA98" s="796"/>
      <c r="AB98" s="796"/>
      <c r="AC98" s="796"/>
      <c r="AD98" s="796"/>
      <c r="AE98" s="792"/>
      <c r="AF98" s="792"/>
      <c r="AG98" s="792"/>
      <c r="AH98" s="792"/>
      <c r="AI98" s="792"/>
      <c r="AJ98" s="792"/>
      <c r="AK98" s="792"/>
      <c r="AL98" s="792"/>
      <c r="AM98" s="792"/>
      <c r="AN98" s="792"/>
      <c r="AO98" s="193"/>
      <c r="AP98" s="193"/>
      <c r="AQ98" s="156"/>
      <c r="AR98" s="157"/>
      <c r="AS98" s="157"/>
      <c r="AT98" s="156"/>
      <c r="AU98" s="157"/>
      <c r="AV98" s="157"/>
      <c r="AW98" s="156"/>
      <c r="AX98" s="157"/>
      <c r="AY98" s="157"/>
      <c r="AZ98" s="156"/>
      <c r="BA98" s="157"/>
      <c r="BB98" s="157"/>
      <c r="BC98" s="156"/>
      <c r="BD98" s="157"/>
      <c r="BE98" s="157"/>
      <c r="BF98" s="156"/>
      <c r="BG98" s="157"/>
      <c r="BH98" s="157"/>
      <c r="BI98" s="156"/>
      <c r="BJ98" s="157"/>
      <c r="BK98" s="157"/>
      <c r="BL98" s="156"/>
      <c r="BM98" s="157"/>
      <c r="BN98" s="157"/>
      <c r="BO98" s="157"/>
      <c r="BP98" s="157"/>
      <c r="BQ98" s="157"/>
      <c r="BR98" s="157"/>
      <c r="BS98" s="157"/>
      <c r="BT98" s="157"/>
      <c r="BU98" s="157"/>
      <c r="BV98" s="157"/>
      <c r="BW98" s="157"/>
      <c r="BX98" s="156"/>
      <c r="BY98" s="157"/>
      <c r="BZ98" s="157"/>
      <c r="CA98" s="155"/>
      <c r="CB98" s="190"/>
      <c r="CI98" s="191"/>
      <c r="CK98" s="191"/>
      <c r="CL98" s="191"/>
      <c r="CN98" s="191"/>
      <c r="CO98" s="191"/>
      <c r="CP98" s="191"/>
      <c r="CT98" s="191"/>
      <c r="CU98" s="191"/>
      <c r="CV98" s="191"/>
      <c r="CW98" s="191"/>
      <c r="CX98" s="191"/>
      <c r="CY98" s="191"/>
      <c r="CZ98" s="191"/>
      <c r="DA98" s="191"/>
      <c r="DB98" s="191"/>
      <c r="DC98" s="191"/>
      <c r="DD98" s="191"/>
      <c r="DH98" s="191"/>
      <c r="DX98" s="191"/>
      <c r="DY98" s="191"/>
      <c r="DZ98" s="191"/>
      <c r="ED98" s="191"/>
      <c r="EE98" s="191"/>
      <c r="ET98" s="192"/>
      <c r="EU98" s="192"/>
      <c r="EV98" s="192"/>
      <c r="EW98" s="155"/>
      <c r="EX98" s="155"/>
      <c r="EY98" s="155"/>
      <c r="EZ98" s="155"/>
      <c r="FA98" s="155"/>
      <c r="FB98" s="155"/>
      <c r="FC98" s="155"/>
      <c r="FD98" s="155"/>
      <c r="FE98" s="155"/>
      <c r="FF98" s="155"/>
      <c r="FG98" s="155"/>
      <c r="FH98" s="155"/>
      <c r="FI98" s="155"/>
      <c r="FJ98" s="155"/>
      <c r="FK98" s="155"/>
      <c r="FL98" s="155"/>
      <c r="FM98" s="155"/>
      <c r="FO98" s="155"/>
      <c r="FQ98" s="155"/>
      <c r="FR98" s="155"/>
      <c r="FS98" s="155"/>
      <c r="FU98" s="155"/>
      <c r="FV98" s="155"/>
      <c r="FW98" s="155"/>
      <c r="FX98" s="155"/>
      <c r="FY98" s="155"/>
      <c r="FZ98" s="155"/>
      <c r="GB98" s="155"/>
      <c r="GE98" s="155"/>
    </row>
    <row r="99" spans="1:187" s="154" customFormat="1" x14ac:dyDescent="0.2">
      <c r="A99" s="886"/>
      <c r="B99" s="795"/>
      <c r="C99" s="887"/>
      <c r="D99" s="887"/>
      <c r="E99" s="888"/>
      <c r="F99" s="795"/>
      <c r="G99" s="790"/>
      <c r="H99" s="790"/>
      <c r="I99" s="790"/>
      <c r="J99" s="790"/>
      <c r="K99" s="796"/>
      <c r="L99" s="796"/>
      <c r="M99" s="796"/>
      <c r="N99" s="796"/>
      <c r="O99" s="796"/>
      <c r="P99" s="796"/>
      <c r="Q99" s="796"/>
      <c r="R99" s="796"/>
      <c r="S99" s="796"/>
      <c r="T99" s="796"/>
      <c r="U99" s="796"/>
      <c r="V99" s="796"/>
      <c r="W99" s="796"/>
      <c r="X99" s="796"/>
      <c r="Y99" s="796"/>
      <c r="Z99" s="796"/>
      <c r="AA99" s="796"/>
      <c r="AB99" s="796"/>
      <c r="AC99" s="796"/>
      <c r="AD99" s="796"/>
      <c r="AE99" s="792"/>
      <c r="AF99" s="792"/>
      <c r="AG99" s="792"/>
      <c r="AH99" s="792"/>
      <c r="AI99" s="792"/>
      <c r="AJ99" s="792"/>
      <c r="AK99" s="792"/>
      <c r="AL99" s="792"/>
      <c r="AM99" s="792"/>
      <c r="AN99" s="792"/>
      <c r="AO99" s="193"/>
      <c r="AP99" s="193"/>
      <c r="AQ99" s="156"/>
      <c r="AR99" s="157"/>
      <c r="AS99" s="157"/>
      <c r="AT99" s="156"/>
      <c r="AU99" s="157"/>
      <c r="AV99" s="157"/>
      <c r="AW99" s="156"/>
      <c r="AX99" s="157"/>
      <c r="AY99" s="157"/>
      <c r="AZ99" s="156"/>
      <c r="BA99" s="157"/>
      <c r="BB99" s="157"/>
      <c r="BC99" s="156"/>
      <c r="BD99" s="157"/>
      <c r="BE99" s="157"/>
      <c r="BF99" s="156"/>
      <c r="BG99" s="157"/>
      <c r="BH99" s="157"/>
      <c r="BI99" s="156"/>
      <c r="BJ99" s="157"/>
      <c r="BK99" s="157"/>
      <c r="BL99" s="156"/>
      <c r="BM99" s="157"/>
      <c r="BN99" s="157"/>
      <c r="BO99" s="157"/>
      <c r="BP99" s="157"/>
      <c r="BQ99" s="157"/>
      <c r="BR99" s="157"/>
      <c r="BS99" s="157"/>
      <c r="BT99" s="157"/>
      <c r="BU99" s="157"/>
      <c r="BV99" s="157"/>
      <c r="BW99" s="157"/>
      <c r="BX99" s="156"/>
      <c r="BY99" s="157"/>
      <c r="BZ99" s="157"/>
      <c r="CA99" s="155"/>
      <c r="CB99" s="190"/>
      <c r="CI99" s="191"/>
      <c r="CK99" s="191"/>
      <c r="CL99" s="191"/>
      <c r="CN99" s="191"/>
      <c r="CO99" s="191"/>
      <c r="CP99" s="191"/>
      <c r="CT99" s="191"/>
      <c r="CU99" s="191"/>
      <c r="CV99" s="191"/>
      <c r="CW99" s="191"/>
      <c r="CX99" s="191"/>
      <c r="CY99" s="191"/>
      <c r="CZ99" s="191"/>
      <c r="DA99" s="191"/>
      <c r="DB99" s="191"/>
      <c r="DC99" s="191"/>
      <c r="DD99" s="191"/>
      <c r="DH99" s="191"/>
      <c r="DX99" s="191"/>
      <c r="DY99" s="191"/>
      <c r="DZ99" s="191"/>
      <c r="ED99" s="191"/>
      <c r="EE99" s="191"/>
      <c r="ET99" s="192"/>
      <c r="EU99" s="192"/>
      <c r="EV99" s="192"/>
      <c r="EW99" s="155"/>
      <c r="EX99" s="155"/>
      <c r="EY99" s="155"/>
      <c r="EZ99" s="155"/>
      <c r="FA99" s="155"/>
      <c r="FB99" s="155"/>
      <c r="FC99" s="155"/>
      <c r="FD99" s="155"/>
      <c r="FE99" s="155"/>
      <c r="FF99" s="155"/>
      <c r="FG99" s="155"/>
      <c r="FH99" s="155"/>
      <c r="FI99" s="155"/>
      <c r="FJ99" s="155"/>
      <c r="FK99" s="155"/>
      <c r="FL99" s="155"/>
      <c r="FM99" s="155"/>
      <c r="FO99" s="155"/>
      <c r="FQ99" s="155"/>
      <c r="FR99" s="155"/>
      <c r="FS99" s="155"/>
      <c r="FU99" s="155"/>
      <c r="FV99" s="155"/>
      <c r="FW99" s="155"/>
      <c r="FX99" s="155"/>
      <c r="FY99" s="155"/>
      <c r="FZ99" s="155"/>
      <c r="GB99" s="155"/>
      <c r="GE99" s="155"/>
    </row>
    <row r="100" spans="1:187" s="154" customFormat="1" ht="13.5" thickBot="1" x14ac:dyDescent="0.25">
      <c r="A100" s="886"/>
      <c r="B100" s="795"/>
      <c r="C100" s="887"/>
      <c r="D100" s="887"/>
      <c r="E100" s="888"/>
      <c r="F100" s="795"/>
      <c r="G100" s="790"/>
      <c r="H100" s="790"/>
      <c r="I100" s="790"/>
      <c r="J100" s="790"/>
      <c r="K100" s="796"/>
      <c r="L100" s="796"/>
      <c r="M100" s="796"/>
      <c r="N100" s="796"/>
      <c r="O100" s="796"/>
      <c r="P100" s="796"/>
      <c r="Q100" s="796"/>
      <c r="R100" s="796"/>
      <c r="S100" s="796"/>
      <c r="T100" s="796"/>
      <c r="U100" s="796"/>
      <c r="V100" s="796"/>
      <c r="W100" s="796"/>
      <c r="X100" s="796"/>
      <c r="Y100" s="796"/>
      <c r="Z100" s="796"/>
      <c r="AA100" s="796"/>
      <c r="AB100" s="796"/>
      <c r="AC100" s="796"/>
      <c r="AD100" s="796"/>
      <c r="AE100" s="792"/>
      <c r="AF100" s="792"/>
      <c r="AG100" s="792"/>
      <c r="AH100" s="792"/>
      <c r="AI100" s="792"/>
      <c r="AJ100" s="792"/>
      <c r="AK100" s="792"/>
      <c r="AL100" s="792"/>
      <c r="AM100" s="792"/>
      <c r="AN100" s="792"/>
      <c r="AO100" s="193"/>
      <c r="AP100" s="193"/>
      <c r="AQ100" s="156"/>
      <c r="AR100" s="157"/>
      <c r="AS100" s="157"/>
      <c r="AT100" s="156"/>
      <c r="AU100" s="157"/>
      <c r="AV100" s="157"/>
      <c r="AW100" s="156"/>
      <c r="AX100" s="157"/>
      <c r="AY100" s="157"/>
      <c r="AZ100" s="156"/>
      <c r="BA100" s="157"/>
      <c r="BB100" s="157"/>
      <c r="BC100" s="156"/>
      <c r="BD100" s="157"/>
      <c r="BE100" s="157"/>
      <c r="BF100" s="156"/>
      <c r="BG100" s="157"/>
      <c r="BH100" s="157"/>
      <c r="BI100" s="156"/>
      <c r="BJ100" s="157"/>
      <c r="BK100" s="157"/>
      <c r="BL100" s="156"/>
      <c r="BM100" s="157"/>
      <c r="BN100" s="157"/>
      <c r="BO100" s="157"/>
      <c r="BP100" s="157"/>
      <c r="BQ100" s="157"/>
      <c r="BR100" s="157"/>
      <c r="BS100" s="157"/>
      <c r="BT100" s="157"/>
      <c r="BU100" s="157"/>
      <c r="BV100" s="157"/>
      <c r="BW100" s="157"/>
      <c r="BX100" s="156"/>
      <c r="BY100" s="157"/>
      <c r="BZ100" s="157"/>
      <c r="CA100" s="155"/>
      <c r="CB100" s="190"/>
      <c r="CI100" s="191"/>
      <c r="CK100" s="191"/>
      <c r="CL100" s="191"/>
      <c r="CN100" s="191"/>
      <c r="CO100" s="191"/>
      <c r="CP100" s="191"/>
      <c r="CT100" s="191"/>
      <c r="CU100" s="191"/>
      <c r="CV100" s="191"/>
      <c r="CW100" s="191"/>
      <c r="CX100" s="191"/>
      <c r="CY100" s="191"/>
      <c r="CZ100" s="191"/>
      <c r="DA100" s="191"/>
      <c r="DB100" s="191"/>
      <c r="DC100" s="191"/>
      <c r="DD100" s="191"/>
      <c r="DH100" s="191"/>
      <c r="DX100" s="191"/>
      <c r="DY100" s="191"/>
      <c r="DZ100" s="191"/>
      <c r="ED100" s="191"/>
      <c r="EE100" s="191"/>
      <c r="ET100" s="192"/>
      <c r="EU100" s="192"/>
      <c r="EV100" s="192"/>
      <c r="EW100" s="155"/>
      <c r="EX100" s="155"/>
      <c r="EY100" s="155"/>
      <c r="EZ100" s="155"/>
      <c r="FA100" s="155"/>
      <c r="FB100" s="155"/>
      <c r="FC100" s="155"/>
      <c r="FD100" s="155"/>
      <c r="FE100" s="155"/>
      <c r="FF100" s="155"/>
      <c r="FG100" s="155"/>
      <c r="FH100" s="155"/>
      <c r="FI100" s="155"/>
      <c r="FJ100" s="155"/>
      <c r="FK100" s="155"/>
      <c r="FL100" s="155"/>
      <c r="FM100" s="155"/>
      <c r="FO100" s="155"/>
      <c r="FQ100" s="155"/>
      <c r="FR100" s="155"/>
      <c r="FS100" s="155"/>
      <c r="FU100" s="155"/>
      <c r="FV100" s="155"/>
      <c r="FW100" s="155"/>
      <c r="FX100" s="155"/>
      <c r="FY100" s="155"/>
      <c r="FZ100" s="155"/>
      <c r="GB100" s="155"/>
      <c r="GE100" s="155"/>
    </row>
    <row r="101" spans="1:187" s="154" customFormat="1" ht="18.75" thickBot="1" x14ac:dyDescent="0.3">
      <c r="A101" s="797"/>
      <c r="B101" s="794"/>
      <c r="C101" s="1605" t="s">
        <v>516</v>
      </c>
      <c r="D101" s="1606"/>
      <c r="E101" s="1607"/>
      <c r="F101" s="801"/>
      <c r="G101" s="796"/>
      <c r="H101" s="796"/>
      <c r="I101" s="796"/>
      <c r="J101" s="796"/>
      <c r="K101" s="796"/>
      <c r="L101" s="796"/>
      <c r="M101" s="796"/>
      <c r="N101" s="796"/>
      <c r="O101" s="796"/>
      <c r="P101" s="796"/>
      <c r="Q101" s="796"/>
      <c r="R101" s="796"/>
      <c r="S101" s="796"/>
      <c r="T101" s="796"/>
      <c r="U101" s="796"/>
      <c r="V101" s="796"/>
      <c r="W101" s="796"/>
      <c r="X101" s="796"/>
      <c r="Y101" s="796"/>
      <c r="Z101" s="796"/>
      <c r="AA101" s="796"/>
      <c r="AB101" s="796"/>
      <c r="AC101" s="796"/>
      <c r="AD101" s="796"/>
      <c r="AE101" s="792"/>
      <c r="AF101" s="792"/>
      <c r="AG101" s="792"/>
      <c r="AH101" s="792"/>
      <c r="AI101" s="792"/>
      <c r="AJ101" s="792"/>
      <c r="AK101" s="792"/>
      <c r="AL101" s="792"/>
      <c r="AM101" s="792"/>
      <c r="AN101" s="792"/>
      <c r="AO101" s="193"/>
      <c r="AP101" s="193"/>
      <c r="AQ101" s="156"/>
      <c r="AR101" s="157"/>
      <c r="AS101" s="157"/>
      <c r="AT101" s="156"/>
      <c r="AU101" s="157"/>
      <c r="AV101" s="157"/>
      <c r="AW101" s="156"/>
      <c r="AX101" s="157"/>
      <c r="AY101" s="157"/>
      <c r="AZ101" s="156"/>
      <c r="BA101" s="157"/>
      <c r="BB101" s="157"/>
      <c r="BC101" s="156"/>
      <c r="BD101" s="157"/>
      <c r="BE101" s="157"/>
      <c r="BF101" s="156"/>
      <c r="BG101" s="157"/>
      <c r="BH101" s="157"/>
      <c r="BI101" s="156"/>
      <c r="BJ101" s="157"/>
      <c r="BK101" s="157"/>
      <c r="BL101" s="156"/>
      <c r="BM101" s="157"/>
      <c r="BN101" s="157"/>
      <c r="BO101" s="157"/>
      <c r="BP101" s="157"/>
      <c r="BQ101" s="157"/>
      <c r="BR101" s="157"/>
      <c r="BS101" s="157"/>
      <c r="BT101" s="157"/>
      <c r="BU101" s="157"/>
      <c r="BV101" s="157"/>
      <c r="BW101" s="157"/>
      <c r="BX101" s="156"/>
      <c r="BY101" s="157"/>
      <c r="BZ101" s="157"/>
      <c r="CA101" s="155"/>
      <c r="CB101" s="190"/>
      <c r="CI101" s="191"/>
      <c r="CK101" s="191"/>
      <c r="CL101" s="191"/>
      <c r="CN101" s="191"/>
      <c r="CO101" s="191"/>
      <c r="CP101" s="191"/>
      <c r="CT101" s="191"/>
      <c r="CU101" s="191"/>
      <c r="CV101" s="191"/>
      <c r="CW101" s="191"/>
      <c r="CX101" s="191"/>
      <c r="CY101" s="191"/>
      <c r="CZ101" s="191"/>
      <c r="DA101" s="191"/>
      <c r="DB101" s="191"/>
      <c r="DC101" s="191"/>
      <c r="DD101" s="191"/>
      <c r="DH101" s="191"/>
      <c r="DX101" s="191"/>
      <c r="DY101" s="191"/>
      <c r="DZ101" s="191"/>
      <c r="ED101" s="191"/>
      <c r="EE101" s="191"/>
      <c r="ET101" s="192"/>
      <c r="EU101" s="192"/>
      <c r="EV101" s="192"/>
      <c r="EW101" s="155"/>
      <c r="EX101" s="155"/>
      <c r="EY101" s="155"/>
      <c r="EZ101" s="155"/>
      <c r="FA101" s="155"/>
      <c r="FB101" s="155"/>
      <c r="FC101" s="155"/>
      <c r="FD101" s="155"/>
      <c r="FE101" s="155"/>
      <c r="FF101" s="155"/>
      <c r="FG101" s="155"/>
      <c r="FH101" s="155"/>
      <c r="FI101" s="155"/>
      <c r="FJ101" s="155"/>
      <c r="FK101" s="155"/>
      <c r="FL101" s="155"/>
      <c r="FM101" s="155"/>
      <c r="FO101" s="155"/>
      <c r="FQ101" s="155"/>
      <c r="FR101" s="155"/>
      <c r="FS101" s="155"/>
      <c r="FU101" s="155"/>
      <c r="FV101" s="155"/>
      <c r="FW101" s="155"/>
      <c r="FX101" s="155"/>
      <c r="FY101" s="155"/>
      <c r="FZ101" s="155"/>
      <c r="GB101" s="155"/>
      <c r="GE101" s="155"/>
    </row>
    <row r="102" spans="1:187" s="154" customFormat="1" x14ac:dyDescent="0.2">
      <c r="A102" s="802"/>
      <c r="B102" s="790"/>
      <c r="C102" s="1625" t="s">
        <v>437</v>
      </c>
      <c r="D102" s="1626"/>
      <c r="E102" s="1627"/>
      <c r="F102" s="803"/>
      <c r="G102" s="790"/>
      <c r="H102" s="790"/>
      <c r="I102" s="790"/>
      <c r="J102" s="790"/>
      <c r="K102" s="790"/>
      <c r="L102" s="790"/>
      <c r="M102" s="790"/>
      <c r="N102" s="790"/>
      <c r="O102" s="790"/>
      <c r="P102" s="790"/>
      <c r="Q102" s="790"/>
      <c r="R102" s="790"/>
      <c r="S102" s="790"/>
      <c r="T102" s="790"/>
      <c r="U102" s="790"/>
      <c r="V102" s="790"/>
      <c r="W102" s="790"/>
      <c r="X102" s="790"/>
      <c r="Y102" s="790"/>
      <c r="Z102" s="790"/>
      <c r="AA102" s="790"/>
      <c r="AB102" s="790"/>
      <c r="AC102" s="790"/>
      <c r="AD102" s="790"/>
      <c r="AE102" s="790"/>
      <c r="AF102" s="790"/>
      <c r="AG102" s="790"/>
      <c r="AH102" s="790"/>
      <c r="AI102" s="790"/>
      <c r="AJ102" s="790"/>
      <c r="AK102" s="790"/>
      <c r="AL102" s="790"/>
      <c r="AM102" s="790"/>
      <c r="AN102" s="790"/>
      <c r="AS102" s="157"/>
      <c r="AT102" s="156"/>
      <c r="AU102" s="157"/>
      <c r="AV102" s="157"/>
      <c r="AW102" s="156"/>
      <c r="AX102" s="157"/>
      <c r="AY102" s="157"/>
      <c r="AZ102" s="156"/>
      <c r="BA102" s="157"/>
      <c r="BB102" s="157"/>
      <c r="BC102" s="156"/>
      <c r="BD102" s="157"/>
      <c r="BE102" s="157"/>
      <c r="BF102" s="156"/>
      <c r="BG102" s="157"/>
      <c r="BH102" s="157"/>
      <c r="BI102" s="156"/>
      <c r="BJ102" s="157"/>
      <c r="BK102" s="157"/>
      <c r="BL102" s="156"/>
      <c r="BM102" s="157"/>
      <c r="BN102" s="157"/>
      <c r="BO102" s="157"/>
      <c r="BP102" s="157"/>
      <c r="BQ102" s="157"/>
      <c r="BR102" s="157"/>
      <c r="BS102" s="157"/>
      <c r="BT102" s="157"/>
      <c r="BU102" s="157"/>
      <c r="BV102" s="157"/>
      <c r="BW102" s="157"/>
      <c r="BX102" s="156"/>
      <c r="BY102" s="157"/>
      <c r="BZ102" s="157"/>
      <c r="CA102" s="155"/>
      <c r="CB102" s="190"/>
      <c r="CI102" s="191"/>
      <c r="CK102" s="191"/>
      <c r="CL102" s="191"/>
      <c r="CN102" s="191"/>
      <c r="CO102" s="191"/>
      <c r="CP102" s="191"/>
      <c r="CT102" s="191"/>
      <c r="CU102" s="191"/>
      <c r="CV102" s="191"/>
      <c r="CW102" s="191"/>
      <c r="CX102" s="191"/>
      <c r="CY102" s="191"/>
      <c r="CZ102" s="191"/>
      <c r="DA102" s="191"/>
      <c r="DB102" s="191"/>
      <c r="DC102" s="191"/>
      <c r="DD102" s="191"/>
      <c r="DH102" s="191"/>
      <c r="DX102" s="191"/>
      <c r="DY102" s="191"/>
      <c r="DZ102" s="191"/>
      <c r="ED102" s="191"/>
      <c r="EE102" s="191"/>
      <c r="ET102" s="192"/>
      <c r="EU102" s="192"/>
      <c r="EV102" s="192"/>
      <c r="EW102" s="155"/>
      <c r="EX102" s="155"/>
      <c r="EY102" s="155"/>
      <c r="EZ102" s="155"/>
      <c r="FA102" s="155"/>
      <c r="FB102" s="155"/>
      <c r="FC102" s="155"/>
      <c r="FD102" s="155"/>
      <c r="FE102" s="155"/>
      <c r="FF102" s="155"/>
      <c r="FG102" s="155"/>
      <c r="FH102" s="155"/>
      <c r="FI102" s="155"/>
      <c r="FJ102" s="155"/>
      <c r="FK102" s="155"/>
      <c r="FL102" s="155"/>
      <c r="FM102" s="155"/>
      <c r="FO102" s="155"/>
      <c r="FQ102" s="155"/>
      <c r="FR102" s="155"/>
      <c r="FS102" s="155"/>
      <c r="FU102" s="155"/>
      <c r="FV102" s="155"/>
      <c r="FW102" s="155"/>
      <c r="FX102" s="155"/>
      <c r="FY102" s="155"/>
      <c r="FZ102" s="155"/>
      <c r="GB102" s="155"/>
      <c r="GE102" s="155"/>
    </row>
    <row r="103" spans="1:187" s="428" customFormat="1" ht="13.5" thickBot="1" x14ac:dyDescent="0.25">
      <c r="A103" s="804"/>
      <c r="B103" s="805"/>
      <c r="C103" s="882" t="s">
        <v>556</v>
      </c>
      <c r="D103" s="810" t="s">
        <v>557</v>
      </c>
      <c r="E103" s="883" t="s">
        <v>558</v>
      </c>
      <c r="F103" s="884" t="s">
        <v>559</v>
      </c>
      <c r="G103" s="812" t="s">
        <v>560</v>
      </c>
      <c r="H103" s="812" t="s">
        <v>561</v>
      </c>
      <c r="I103" s="812" t="s">
        <v>562</v>
      </c>
      <c r="J103" s="812" t="s">
        <v>563</v>
      </c>
      <c r="K103" s="810" t="s">
        <v>564</v>
      </c>
      <c r="L103" s="813" t="s">
        <v>565</v>
      </c>
      <c r="M103" s="805"/>
      <c r="N103" s="805"/>
      <c r="O103" s="805"/>
      <c r="P103" s="805"/>
      <c r="Q103" s="805"/>
      <c r="R103" s="805"/>
      <c r="S103" s="805"/>
      <c r="T103" s="805"/>
      <c r="U103" s="805"/>
      <c r="V103" s="805"/>
      <c r="W103" s="805"/>
      <c r="X103" s="805"/>
      <c r="Y103" s="805"/>
      <c r="Z103" s="805"/>
      <c r="AA103" s="805"/>
      <c r="AB103" s="805"/>
      <c r="AC103" s="805"/>
      <c r="AD103" s="805"/>
      <c r="AE103" s="805"/>
      <c r="AF103" s="805"/>
      <c r="AG103" s="805"/>
      <c r="AH103" s="805"/>
      <c r="AI103" s="805"/>
      <c r="AJ103" s="805"/>
      <c r="AK103" s="805"/>
      <c r="AL103" s="805"/>
      <c r="AM103" s="805"/>
      <c r="AN103" s="805"/>
      <c r="AS103" s="425"/>
      <c r="AT103" s="423"/>
      <c r="AU103" s="425"/>
      <c r="AV103" s="425"/>
      <c r="AW103" s="423"/>
      <c r="AX103" s="425"/>
      <c r="AY103" s="425"/>
      <c r="AZ103" s="423"/>
      <c r="BA103" s="425"/>
      <c r="BB103" s="425"/>
      <c r="BC103" s="423"/>
      <c r="BD103" s="425"/>
      <c r="BE103" s="425"/>
      <c r="BF103" s="423"/>
      <c r="BG103" s="425"/>
      <c r="BH103" s="425"/>
      <c r="BI103" s="423"/>
      <c r="BJ103" s="425"/>
      <c r="BK103" s="425"/>
      <c r="BL103" s="423"/>
      <c r="BM103" s="425"/>
      <c r="BN103" s="425"/>
      <c r="BO103" s="425"/>
      <c r="BP103" s="425"/>
      <c r="BQ103" s="425"/>
      <c r="BR103" s="425"/>
      <c r="BS103" s="425"/>
      <c r="BT103" s="425"/>
      <c r="BU103" s="425"/>
      <c r="BV103" s="425"/>
      <c r="BW103" s="425"/>
      <c r="BX103" s="423"/>
      <c r="BY103" s="425"/>
      <c r="BZ103" s="425"/>
      <c r="CA103" s="426"/>
      <c r="CB103" s="427"/>
      <c r="CI103" s="429"/>
      <c r="CK103" s="429"/>
      <c r="CL103" s="429"/>
      <c r="CN103" s="429"/>
      <c r="CO103" s="429"/>
      <c r="CP103" s="429"/>
      <c r="CT103" s="429"/>
      <c r="CU103" s="429"/>
      <c r="CV103" s="429"/>
      <c r="CW103" s="429"/>
      <c r="CX103" s="429"/>
      <c r="CY103" s="429"/>
      <c r="CZ103" s="429"/>
      <c r="DA103" s="429"/>
      <c r="DB103" s="429"/>
      <c r="DC103" s="429"/>
      <c r="DD103" s="429"/>
      <c r="DH103" s="429"/>
      <c r="DX103" s="429"/>
      <c r="DY103" s="429"/>
      <c r="DZ103" s="429"/>
      <c r="ED103" s="429"/>
      <c r="EE103" s="429"/>
      <c r="ET103" s="430"/>
      <c r="EU103" s="430"/>
      <c r="EV103" s="430"/>
      <c r="EW103" s="426"/>
      <c r="EX103" s="426"/>
      <c r="EY103" s="426"/>
      <c r="EZ103" s="426"/>
      <c r="FA103" s="426"/>
      <c r="FB103" s="426"/>
      <c r="FC103" s="426"/>
      <c r="FD103" s="426"/>
      <c r="FE103" s="426"/>
      <c r="FF103" s="426"/>
      <c r="FG103" s="426"/>
      <c r="FH103" s="426"/>
      <c r="FI103" s="426"/>
      <c r="FJ103" s="426"/>
      <c r="FK103" s="426"/>
      <c r="FL103" s="426"/>
      <c r="FM103" s="426"/>
      <c r="FO103" s="426"/>
      <c r="FQ103" s="426"/>
      <c r="FR103" s="426"/>
      <c r="FS103" s="426"/>
      <c r="FU103" s="426"/>
      <c r="FV103" s="426"/>
      <c r="FW103" s="426"/>
      <c r="FX103" s="426"/>
      <c r="FY103" s="426"/>
      <c r="FZ103" s="426"/>
      <c r="GB103" s="426"/>
      <c r="GE103" s="426"/>
    </row>
    <row r="104" spans="1:187" s="468" customFormat="1" ht="15.75" x14ac:dyDescent="0.25">
      <c r="A104" s="814" t="s">
        <v>92</v>
      </c>
      <c r="B104" s="815" t="s">
        <v>554</v>
      </c>
      <c r="C104" s="1023" t="str">
        <f>IF(AND(B71="",C71=""),"",(B71)*(C71))</f>
        <v/>
      </c>
      <c r="D104" s="1009" t="str">
        <f>IF(AND(E71="", F71=""),"",(E71)*(F71))</f>
        <v/>
      </c>
      <c r="E104" s="1024" t="str">
        <f>IF(AND(H71="", I71=""),"",(H71)*(I71))</f>
        <v/>
      </c>
      <c r="F104" s="1025" t="str">
        <f>IF(AND(K71="", L71=""),"",(K71)*(L71))</f>
        <v/>
      </c>
      <c r="G104" s="1009" t="str">
        <f>IF(AND(N71="", O71=""),"",(N71)*(O71))</f>
        <v/>
      </c>
      <c r="H104" s="1009" t="str">
        <f>IF(AND(Q71="", R71=""),"",(Q71)*(R71))</f>
        <v/>
      </c>
      <c r="I104" s="1009" t="str">
        <f>IF(AND(T71="", U71=""),"",(T71)*(U71))</f>
        <v/>
      </c>
      <c r="J104" s="819" t="str">
        <f>IF(AND(W71="", X71=""),"",(W71)*(X71))</f>
        <v/>
      </c>
      <c r="K104" s="819" t="str">
        <f>IF(AND(Z71="", AA71=""),"",(Z71)*(AA71))</f>
        <v/>
      </c>
      <c r="L104" s="819" t="str">
        <f>IF(AND(AC71="", AD71=""),"",(AC71)*(AD71))</f>
        <v/>
      </c>
      <c r="M104" s="822"/>
      <c r="N104" s="822"/>
      <c r="O104" s="822"/>
      <c r="P104" s="822"/>
      <c r="Q104" s="822"/>
      <c r="R104" s="822"/>
      <c r="S104" s="822"/>
      <c r="T104" s="822"/>
      <c r="U104" s="822"/>
      <c r="V104" s="822"/>
      <c r="W104" s="822"/>
      <c r="X104" s="822"/>
      <c r="Y104" s="822"/>
      <c r="Z104" s="822"/>
      <c r="AA104" s="822"/>
      <c r="AB104" s="822"/>
      <c r="AC104" s="822"/>
      <c r="AD104" s="822"/>
      <c r="AE104" s="822"/>
      <c r="AF104" s="822"/>
      <c r="AG104" s="822"/>
      <c r="AH104" s="822"/>
      <c r="AI104" s="822"/>
      <c r="AJ104" s="822"/>
      <c r="AK104" s="822"/>
      <c r="AL104" s="822"/>
      <c r="AM104" s="822"/>
      <c r="AN104" s="822"/>
      <c r="AS104" s="469"/>
      <c r="AT104" s="470"/>
      <c r="AU104" s="469"/>
      <c r="AV104" s="469"/>
      <c r="AW104" s="470"/>
      <c r="AX104" s="469"/>
      <c r="AY104" s="469"/>
      <c r="AZ104" s="470"/>
      <c r="BA104" s="469"/>
      <c r="BB104" s="469"/>
      <c r="BC104" s="470"/>
      <c r="BD104" s="469"/>
      <c r="BE104" s="469"/>
      <c r="BF104" s="470"/>
      <c r="BG104" s="469"/>
      <c r="BH104" s="469"/>
      <c r="BI104" s="470"/>
      <c r="BJ104" s="469"/>
      <c r="BK104" s="469"/>
      <c r="BL104" s="470"/>
      <c r="BM104" s="469"/>
      <c r="BN104" s="469"/>
      <c r="BO104" s="469"/>
      <c r="BP104" s="469"/>
      <c r="BQ104" s="469"/>
      <c r="BR104" s="469"/>
      <c r="BS104" s="469"/>
      <c r="BT104" s="469"/>
      <c r="BU104" s="469"/>
      <c r="BV104" s="469"/>
      <c r="BW104" s="469"/>
      <c r="BX104" s="470"/>
      <c r="BY104" s="469"/>
      <c r="BZ104" s="469"/>
      <c r="CA104" s="471"/>
      <c r="CB104" s="472"/>
      <c r="CI104" s="473"/>
      <c r="CK104" s="473"/>
      <c r="CL104" s="473"/>
      <c r="CN104" s="473"/>
      <c r="CO104" s="473"/>
      <c r="CP104" s="473"/>
      <c r="CT104" s="473"/>
      <c r="CU104" s="473"/>
      <c r="CV104" s="473"/>
      <c r="CW104" s="473"/>
      <c r="CX104" s="473"/>
      <c r="CY104" s="473"/>
      <c r="CZ104" s="473"/>
      <c r="DA104" s="473"/>
      <c r="DB104" s="473"/>
      <c r="DC104" s="473"/>
      <c r="DD104" s="473"/>
      <c r="DH104" s="473"/>
      <c r="DX104" s="473"/>
      <c r="DY104" s="473"/>
      <c r="DZ104" s="473"/>
      <c r="ED104" s="473"/>
      <c r="EE104" s="473"/>
      <c r="ET104" s="474"/>
      <c r="EU104" s="474"/>
      <c r="EV104" s="474"/>
      <c r="EW104" s="471"/>
      <c r="EX104" s="471"/>
      <c r="EY104" s="471"/>
      <c r="EZ104" s="471"/>
      <c r="FA104" s="471"/>
      <c r="FB104" s="471"/>
      <c r="FC104" s="471"/>
      <c r="FD104" s="471"/>
      <c r="FE104" s="471"/>
      <c r="FF104" s="471"/>
      <c r="FG104" s="471"/>
      <c r="FH104" s="471"/>
      <c r="FI104" s="471"/>
      <c r="FJ104" s="471"/>
      <c r="FK104" s="471"/>
      <c r="FL104" s="471"/>
      <c r="FM104" s="471"/>
      <c r="FO104" s="471"/>
      <c r="FQ104" s="471"/>
      <c r="FR104" s="471"/>
      <c r="FS104" s="471"/>
      <c r="FU104" s="471"/>
      <c r="FV104" s="471"/>
      <c r="FW104" s="471"/>
      <c r="FX104" s="471"/>
      <c r="FY104" s="471"/>
      <c r="FZ104" s="471"/>
      <c r="GB104" s="471"/>
      <c r="GE104" s="471"/>
    </row>
    <row r="105" spans="1:187" s="468" customFormat="1" ht="15.75" x14ac:dyDescent="0.25">
      <c r="A105" s="814" t="s">
        <v>93</v>
      </c>
      <c r="B105" s="823" t="s">
        <v>555</v>
      </c>
      <c r="C105" s="1026" t="str">
        <f>IF(AND(B71="",C71=""),"",((B71)*(C71))/100)</f>
        <v/>
      </c>
      <c r="D105" s="1012" t="str">
        <f>IF(AND(E71="", F71=""),"",((E71)*(F71))/100)</f>
        <v/>
      </c>
      <c r="E105" s="1027" t="str">
        <f>IF(AND(H71="", I71=""),"",((H71)*(I71))/100)</f>
        <v/>
      </c>
      <c r="F105" s="1028" t="str">
        <f>IF(AND(K71="", L71=""),"",((K71)*(L71))/100)</f>
        <v/>
      </c>
      <c r="G105" s="1012" t="str">
        <f>IF(AND(N71="", O71=""),"",((N71)*(O71))/100)</f>
        <v/>
      </c>
      <c r="H105" s="1012" t="str">
        <f>IF(AND(Q71="", R71=""),"",((Q71)*(R71))/100)</f>
        <v/>
      </c>
      <c r="I105" s="1012" t="str">
        <f>IF(AND(T71="", U71=""),"",((T71)*(U71))/100)</f>
        <v/>
      </c>
      <c r="J105" s="827" t="str">
        <f>IF(AND(W71="", X71=""),"",((W71)*(X71))/100)</f>
        <v/>
      </c>
      <c r="K105" s="827" t="str">
        <f>IF(AND(Z71="", AA71=""),"",((Z71)*(AA71))/100)</f>
        <v/>
      </c>
      <c r="L105" s="827" t="str">
        <f>IF(AND(AC71="", AD71=""),"",((AC71)*(AD71))/100)</f>
        <v/>
      </c>
      <c r="M105" s="822"/>
      <c r="N105" s="822"/>
      <c r="O105" s="822"/>
      <c r="P105" s="822"/>
      <c r="Q105" s="830"/>
      <c r="R105" s="830"/>
      <c r="S105" s="830"/>
      <c r="T105" s="830"/>
      <c r="U105" s="822"/>
      <c r="V105" s="830"/>
      <c r="W105" s="830"/>
      <c r="X105" s="830"/>
      <c r="Y105" s="830"/>
      <c r="Z105" s="830"/>
      <c r="AA105" s="830"/>
      <c r="AB105" s="830"/>
      <c r="AC105" s="830"/>
      <c r="AD105" s="830"/>
      <c r="AE105" s="822"/>
      <c r="AF105" s="822"/>
      <c r="AG105" s="822"/>
      <c r="AH105" s="822"/>
      <c r="AI105" s="822"/>
      <c r="AJ105" s="822"/>
      <c r="AK105" s="822"/>
      <c r="AL105" s="822"/>
      <c r="AM105" s="822"/>
      <c r="AN105" s="822"/>
      <c r="AO105" s="470"/>
      <c r="AP105" s="470"/>
      <c r="AQ105" s="470"/>
      <c r="AR105" s="470"/>
      <c r="AS105" s="469"/>
      <c r="AT105" s="470"/>
      <c r="AU105" s="469"/>
      <c r="AV105" s="469"/>
      <c r="AW105" s="470"/>
      <c r="AX105" s="469"/>
      <c r="AY105" s="469"/>
      <c r="AZ105" s="470"/>
      <c r="BA105" s="469"/>
      <c r="BB105" s="469"/>
      <c r="BC105" s="470"/>
      <c r="BD105" s="469"/>
      <c r="BE105" s="469"/>
      <c r="BF105" s="470"/>
      <c r="BG105" s="469"/>
      <c r="BH105" s="469"/>
      <c r="BI105" s="470"/>
      <c r="BJ105" s="469"/>
      <c r="BK105" s="469"/>
      <c r="BL105" s="470"/>
      <c r="BM105" s="469"/>
      <c r="BN105" s="469"/>
      <c r="BO105" s="469"/>
      <c r="BP105" s="469"/>
      <c r="BQ105" s="469"/>
      <c r="BR105" s="469"/>
      <c r="BS105" s="469"/>
      <c r="BT105" s="469"/>
      <c r="BU105" s="469"/>
      <c r="BV105" s="469"/>
      <c r="BW105" s="469"/>
      <c r="BX105" s="470"/>
      <c r="BY105" s="469"/>
      <c r="BZ105" s="469"/>
      <c r="CA105" s="471"/>
      <c r="CB105" s="472"/>
      <c r="CI105" s="473"/>
      <c r="CK105" s="473"/>
      <c r="CL105" s="473"/>
      <c r="CN105" s="473"/>
      <c r="CO105" s="473"/>
      <c r="CP105" s="473"/>
      <c r="CT105" s="473"/>
      <c r="CU105" s="473"/>
      <c r="CV105" s="473"/>
      <c r="CW105" s="473"/>
      <c r="CX105" s="473"/>
      <c r="CY105" s="473"/>
      <c r="CZ105" s="473"/>
      <c r="DA105" s="473"/>
      <c r="DB105" s="473"/>
      <c r="DC105" s="473"/>
      <c r="DD105" s="473"/>
      <c r="DH105" s="473"/>
      <c r="DX105" s="473"/>
      <c r="DY105" s="473"/>
      <c r="DZ105" s="473"/>
      <c r="ED105" s="473"/>
      <c r="EE105" s="473"/>
      <c r="ET105" s="474"/>
      <c r="EU105" s="474"/>
      <c r="EV105" s="474"/>
      <c r="EW105" s="471"/>
      <c r="EX105" s="471"/>
      <c r="EY105" s="471"/>
      <c r="EZ105" s="471"/>
      <c r="FA105" s="471"/>
      <c r="FB105" s="471"/>
      <c r="FC105" s="471"/>
      <c r="FD105" s="471"/>
      <c r="FE105" s="471"/>
      <c r="FF105" s="471"/>
      <c r="FG105" s="471"/>
      <c r="FH105" s="471"/>
      <c r="FI105" s="471"/>
      <c r="FJ105" s="471"/>
      <c r="FK105" s="471"/>
      <c r="FL105" s="471"/>
      <c r="FM105" s="471"/>
      <c r="FO105" s="471"/>
      <c r="FQ105" s="471"/>
      <c r="FR105" s="471"/>
      <c r="FS105" s="471"/>
      <c r="FU105" s="471"/>
      <c r="FV105" s="471"/>
      <c r="FW105" s="471"/>
      <c r="FX105" s="471"/>
      <c r="FY105" s="471"/>
      <c r="FZ105" s="471"/>
      <c r="GB105" s="471"/>
      <c r="GE105" s="471"/>
    </row>
    <row r="106" spans="1:187" s="468" customFormat="1" ht="16.5" thickBot="1" x14ac:dyDescent="0.3">
      <c r="A106" s="831" t="s">
        <v>94</v>
      </c>
      <c r="B106" s="832" t="s">
        <v>566</v>
      </c>
      <c r="C106" s="1029" t="str">
        <f>IF(AND(B71="",C71="",D71=""),"",(((B71)*(C71))/100)*D71)</f>
        <v/>
      </c>
      <c r="D106" s="1016" t="str">
        <f>IF(AND(E71="", F71="",G71=""),"",(((E71)*(F71))/100)*G71)</f>
        <v/>
      </c>
      <c r="E106" s="1030" t="str">
        <f>IF(AND(H71="", I71="",J71=""),"",(((H71)*(I71))/100)*J71)</f>
        <v/>
      </c>
      <c r="F106" s="1031" t="str">
        <f>IF(AND(K71="", L71="",M71=""),"",(((K71)*(L71))/100)*M71)</f>
        <v/>
      </c>
      <c r="G106" s="1016" t="str">
        <f>IF(AND(N71="", O71="",P71=""),"",(((N71)*(O71))/100)*P71)</f>
        <v/>
      </c>
      <c r="H106" s="1016" t="str">
        <f>IF(AND(Q71="", R71="",S71=""),"",(((Q71)*(R71))/100)*S71)</f>
        <v/>
      </c>
      <c r="I106" s="1016" t="str">
        <f>IF(AND(T71="", U71="",V71=""),"",(((T71)*(U71))/100)*V71)</f>
        <v/>
      </c>
      <c r="J106" s="833" t="str">
        <f>IF(AND(W71="", X71="",Y71=""),"",(((W71)*(X71))/100)*Y71)</f>
        <v/>
      </c>
      <c r="K106" s="833" t="str">
        <f>IF(AND(Z71="", AA71="",AB71=""),"",(((Z71)*(AA71))/100)*AB71)</f>
        <v/>
      </c>
      <c r="L106" s="833" t="str">
        <f>IF(AND(AC71="", AD71="",AE71=""),"",(((AC71)*(AD71))/100)*AE71)</f>
        <v/>
      </c>
      <c r="M106" s="822"/>
      <c r="N106" s="822"/>
      <c r="O106" s="822"/>
      <c r="P106" s="822"/>
      <c r="Q106" s="830"/>
      <c r="R106" s="830"/>
      <c r="S106" s="830"/>
      <c r="T106" s="830"/>
      <c r="U106" s="830"/>
      <c r="V106" s="830"/>
      <c r="W106" s="830"/>
      <c r="X106" s="830"/>
      <c r="Y106" s="830"/>
      <c r="Z106" s="830"/>
      <c r="AA106" s="830"/>
      <c r="AB106" s="830"/>
      <c r="AC106" s="830"/>
      <c r="AD106" s="830"/>
      <c r="AE106" s="836"/>
      <c r="AF106" s="836"/>
      <c r="AG106" s="836"/>
      <c r="AH106" s="836"/>
      <c r="AI106" s="836"/>
      <c r="AJ106" s="836"/>
      <c r="AK106" s="836"/>
      <c r="AL106" s="836"/>
      <c r="AM106" s="836"/>
      <c r="AN106" s="836"/>
      <c r="AO106" s="475"/>
      <c r="AP106" s="475"/>
      <c r="AQ106" s="470"/>
      <c r="AR106" s="469"/>
      <c r="AS106" s="469"/>
      <c r="AT106" s="470"/>
      <c r="AU106" s="469"/>
      <c r="AV106" s="469"/>
      <c r="AW106" s="470"/>
      <c r="AX106" s="469"/>
      <c r="AY106" s="469"/>
      <c r="AZ106" s="470"/>
      <c r="BA106" s="469"/>
      <c r="BB106" s="469"/>
      <c r="BC106" s="470"/>
      <c r="BD106" s="469"/>
      <c r="BE106" s="469"/>
      <c r="BF106" s="470"/>
      <c r="BG106" s="469"/>
      <c r="BH106" s="469"/>
      <c r="BI106" s="470"/>
      <c r="BJ106" s="469"/>
      <c r="BK106" s="469"/>
      <c r="BL106" s="470"/>
      <c r="BM106" s="469"/>
      <c r="BN106" s="469"/>
      <c r="BO106" s="469"/>
      <c r="BP106" s="469"/>
      <c r="BQ106" s="469"/>
      <c r="BR106" s="469"/>
      <c r="BS106" s="469"/>
      <c r="BT106" s="469"/>
      <c r="BU106" s="469"/>
      <c r="BV106" s="469"/>
      <c r="BW106" s="469"/>
      <c r="BX106" s="470"/>
      <c r="BY106" s="469"/>
      <c r="BZ106" s="469"/>
      <c r="CA106" s="471"/>
      <c r="CB106" s="472"/>
      <c r="CI106" s="473"/>
      <c r="CK106" s="473"/>
      <c r="CL106" s="473"/>
      <c r="CN106" s="473"/>
      <c r="CO106" s="473"/>
      <c r="CP106" s="473"/>
      <c r="CT106" s="473"/>
      <c r="CU106" s="473"/>
      <c r="CV106" s="473"/>
      <c r="CW106" s="473"/>
      <c r="CX106" s="473"/>
      <c r="CY106" s="473"/>
      <c r="CZ106" s="473"/>
      <c r="DA106" s="473"/>
      <c r="DB106" s="473"/>
      <c r="DC106" s="473"/>
      <c r="DD106" s="473"/>
      <c r="DH106" s="473"/>
      <c r="DX106" s="473"/>
      <c r="DY106" s="473"/>
      <c r="DZ106" s="473"/>
      <c r="ED106" s="473"/>
      <c r="EE106" s="473"/>
      <c r="ET106" s="474"/>
      <c r="EU106" s="474"/>
      <c r="EV106" s="474"/>
      <c r="EW106" s="471"/>
      <c r="EX106" s="471"/>
      <c r="EY106" s="471"/>
      <c r="EZ106" s="471"/>
      <c r="FA106" s="471"/>
      <c r="FB106" s="471"/>
      <c r="FC106" s="471"/>
      <c r="FD106" s="471"/>
      <c r="FE106" s="471"/>
      <c r="FF106" s="471"/>
      <c r="FG106" s="471"/>
      <c r="FH106" s="471"/>
      <c r="FI106" s="471"/>
      <c r="FJ106" s="471"/>
      <c r="FK106" s="471"/>
      <c r="FL106" s="471"/>
      <c r="FM106" s="471"/>
      <c r="FO106" s="471"/>
      <c r="FQ106" s="471"/>
      <c r="FR106" s="471"/>
      <c r="FS106" s="471"/>
      <c r="FU106" s="471"/>
      <c r="FV106" s="471"/>
      <c r="FW106" s="471"/>
      <c r="FX106" s="471"/>
      <c r="FY106" s="471"/>
      <c r="FZ106" s="471"/>
      <c r="GB106" s="471"/>
      <c r="GE106" s="471"/>
    </row>
    <row r="107" spans="1:187" s="154" customFormat="1" ht="16.5" thickBot="1" x14ac:dyDescent="0.3">
      <c r="A107" s="885" t="s">
        <v>95</v>
      </c>
      <c r="B107" s="832" t="s">
        <v>567</v>
      </c>
      <c r="C107" s="1022" t="str">
        <f>IF(AND($C106="",$D106="",$E106="",$F106="",$G106="",$H106="",$I106="",$J106="",$K106="",$L106=""),"",IF($C106="",0,$C106)+IF($D106="",0,$D106)+IF($E106="",0,$E106)+IF($F106="",0,$F106)+IF($G106="",0,$G106)+IF($H106="",0,$H106)+IF($I106="",0,$I106)+IF($J106="",0,$J106)+IF($K106="",0,$K106)+IF($L106="",0,$L106))</f>
        <v/>
      </c>
      <c r="D107" s="838"/>
      <c r="E107" s="839"/>
      <c r="F107" s="789"/>
      <c r="G107" s="790"/>
      <c r="H107" s="790"/>
      <c r="I107" s="790"/>
      <c r="J107" s="790"/>
      <c r="K107" s="796"/>
      <c r="L107" s="796"/>
      <c r="M107" s="796"/>
      <c r="N107" s="796"/>
      <c r="O107" s="796"/>
      <c r="P107" s="796"/>
      <c r="Q107" s="796"/>
      <c r="R107" s="796"/>
      <c r="S107" s="796"/>
      <c r="T107" s="796"/>
      <c r="U107" s="796"/>
      <c r="V107" s="796"/>
      <c r="W107" s="796"/>
      <c r="X107" s="796"/>
      <c r="Y107" s="796"/>
      <c r="Z107" s="796"/>
      <c r="AA107" s="796"/>
      <c r="AB107" s="796"/>
      <c r="AC107" s="796"/>
      <c r="AD107" s="796"/>
      <c r="AE107" s="792"/>
      <c r="AF107" s="792"/>
      <c r="AG107" s="792"/>
      <c r="AH107" s="792"/>
      <c r="AI107" s="792"/>
      <c r="AJ107" s="792"/>
      <c r="AK107" s="792"/>
      <c r="AL107" s="792"/>
      <c r="AM107" s="792"/>
      <c r="AN107" s="792"/>
      <c r="AO107" s="193"/>
      <c r="AP107" s="193"/>
      <c r="AQ107" s="156"/>
      <c r="AR107" s="157"/>
      <c r="AS107" s="157"/>
      <c r="AT107" s="156"/>
      <c r="AU107" s="157"/>
      <c r="AV107" s="157"/>
      <c r="AW107" s="156"/>
      <c r="AX107" s="157"/>
      <c r="AY107" s="157"/>
      <c r="AZ107" s="156"/>
      <c r="BA107" s="157"/>
      <c r="BB107" s="157"/>
      <c r="BC107" s="156"/>
      <c r="BD107" s="157"/>
      <c r="BE107" s="157"/>
      <c r="BF107" s="156"/>
      <c r="BG107" s="157"/>
      <c r="BH107" s="157"/>
      <c r="BI107" s="156"/>
      <c r="BJ107" s="157"/>
      <c r="BK107" s="157"/>
      <c r="BL107" s="156"/>
      <c r="BM107" s="157"/>
      <c r="BN107" s="157"/>
      <c r="BO107" s="157"/>
      <c r="BP107" s="157"/>
      <c r="BQ107" s="157"/>
      <c r="BR107" s="157"/>
      <c r="BS107" s="157"/>
      <c r="BT107" s="157"/>
      <c r="BU107" s="157"/>
      <c r="BV107" s="157"/>
      <c r="BW107" s="157"/>
      <c r="BX107" s="156"/>
      <c r="BY107" s="157"/>
      <c r="BZ107" s="157"/>
      <c r="CA107" s="155"/>
      <c r="CB107" s="190"/>
      <c r="CI107" s="191"/>
      <c r="CK107" s="191"/>
      <c r="CL107" s="191"/>
      <c r="CN107" s="191"/>
      <c r="CO107" s="191"/>
      <c r="CP107" s="191"/>
      <c r="CT107" s="191"/>
      <c r="CU107" s="191"/>
      <c r="CV107" s="191"/>
      <c r="CW107" s="191"/>
      <c r="CX107" s="191"/>
      <c r="CY107" s="191"/>
      <c r="CZ107" s="191"/>
      <c r="DA107" s="191"/>
      <c r="DB107" s="191"/>
      <c r="DC107" s="191"/>
      <c r="DD107" s="191"/>
      <c r="DH107" s="191"/>
      <c r="DX107" s="191"/>
      <c r="DY107" s="191"/>
      <c r="DZ107" s="191"/>
      <c r="ED107" s="191"/>
      <c r="EE107" s="191"/>
      <c r="ET107" s="192"/>
      <c r="EU107" s="192"/>
      <c r="EV107" s="192"/>
      <c r="EW107" s="155"/>
      <c r="EX107" s="155"/>
      <c r="EY107" s="155"/>
      <c r="EZ107" s="155"/>
      <c r="FA107" s="155"/>
      <c r="FB107" s="155"/>
      <c r="FC107" s="155"/>
      <c r="FD107" s="155"/>
      <c r="FE107" s="155"/>
      <c r="FF107" s="155"/>
      <c r="FG107" s="155"/>
      <c r="FH107" s="155"/>
      <c r="FI107" s="155"/>
      <c r="FJ107" s="155"/>
      <c r="FK107" s="155"/>
      <c r="FL107" s="155"/>
      <c r="FM107" s="155"/>
      <c r="FO107" s="155"/>
      <c r="FQ107" s="155"/>
      <c r="FR107" s="155"/>
      <c r="FS107" s="155"/>
      <c r="FU107" s="155"/>
      <c r="FV107" s="155"/>
      <c r="FW107" s="155"/>
      <c r="FX107" s="155"/>
      <c r="FY107" s="155"/>
      <c r="FZ107" s="155"/>
      <c r="GB107" s="155"/>
      <c r="GE107" s="155"/>
    </row>
    <row r="108" spans="1:187" s="154" customFormat="1" x14ac:dyDescent="0.2">
      <c r="A108" s="886"/>
      <c r="B108" s="795"/>
      <c r="C108" s="887"/>
      <c r="D108" s="887"/>
      <c r="E108" s="888"/>
      <c r="F108" s="795"/>
      <c r="G108" s="790"/>
      <c r="H108" s="790"/>
      <c r="I108" s="790"/>
      <c r="J108" s="790"/>
      <c r="K108" s="796"/>
      <c r="L108" s="796"/>
      <c r="M108" s="796"/>
      <c r="N108" s="796"/>
      <c r="O108" s="796"/>
      <c r="P108" s="796"/>
      <c r="Q108" s="796"/>
      <c r="R108" s="796"/>
      <c r="S108" s="796"/>
      <c r="T108" s="796"/>
      <c r="U108" s="796"/>
      <c r="V108" s="796"/>
      <c r="W108" s="796"/>
      <c r="X108" s="796"/>
      <c r="Y108" s="796"/>
      <c r="Z108" s="796"/>
      <c r="AA108" s="796"/>
      <c r="AB108" s="796"/>
      <c r="AC108" s="796"/>
      <c r="AD108" s="796"/>
      <c r="AE108" s="792"/>
      <c r="AF108" s="792"/>
      <c r="AG108" s="792"/>
      <c r="AH108" s="792"/>
      <c r="AI108" s="792"/>
      <c r="AJ108" s="792"/>
      <c r="AK108" s="792"/>
      <c r="AL108" s="792"/>
      <c r="AM108" s="792"/>
      <c r="AN108" s="792"/>
      <c r="AO108" s="193"/>
      <c r="AP108" s="193"/>
      <c r="AQ108" s="156"/>
      <c r="AR108" s="157"/>
      <c r="AS108" s="157"/>
      <c r="AT108" s="156"/>
      <c r="AU108" s="157"/>
      <c r="AV108" s="157"/>
      <c r="AW108" s="156"/>
      <c r="AX108" s="157"/>
      <c r="AY108" s="157"/>
      <c r="AZ108" s="156"/>
      <c r="BA108" s="157"/>
      <c r="BB108" s="157"/>
      <c r="BC108" s="156"/>
      <c r="BD108" s="157"/>
      <c r="BE108" s="157"/>
      <c r="BF108" s="156"/>
      <c r="BG108" s="157"/>
      <c r="BH108" s="157"/>
      <c r="BI108" s="156"/>
      <c r="BJ108" s="157"/>
      <c r="BK108" s="157"/>
      <c r="BL108" s="156"/>
      <c r="BM108" s="157"/>
      <c r="BN108" s="157"/>
      <c r="BO108" s="157"/>
      <c r="BP108" s="157"/>
      <c r="BQ108" s="157"/>
      <c r="BR108" s="157"/>
      <c r="BS108" s="157"/>
      <c r="BT108" s="157"/>
      <c r="BU108" s="157"/>
      <c r="BV108" s="157"/>
      <c r="BW108" s="157"/>
      <c r="BX108" s="156"/>
      <c r="BY108" s="157"/>
      <c r="BZ108" s="157"/>
      <c r="CA108" s="155"/>
      <c r="CB108" s="190"/>
      <c r="CI108" s="191"/>
      <c r="CK108" s="191"/>
      <c r="CL108" s="191"/>
      <c r="CN108" s="191"/>
      <c r="CO108" s="191"/>
      <c r="CP108" s="191"/>
      <c r="CT108" s="191"/>
      <c r="CU108" s="191"/>
      <c r="CV108" s="191"/>
      <c r="CW108" s="191"/>
      <c r="CX108" s="191"/>
      <c r="CY108" s="191"/>
      <c r="CZ108" s="191"/>
      <c r="DA108" s="191"/>
      <c r="DB108" s="191"/>
      <c r="DC108" s="191"/>
      <c r="DD108" s="191"/>
      <c r="DH108" s="191"/>
      <c r="DX108" s="191"/>
      <c r="DY108" s="191"/>
      <c r="DZ108" s="191"/>
      <c r="ED108" s="191"/>
      <c r="EE108" s="191"/>
      <c r="ET108" s="192"/>
      <c r="EU108" s="192"/>
      <c r="EV108" s="192"/>
      <c r="EW108" s="155"/>
      <c r="EX108" s="155"/>
      <c r="EY108" s="155"/>
      <c r="EZ108" s="155"/>
      <c r="FA108" s="155"/>
      <c r="FB108" s="155"/>
      <c r="FC108" s="155"/>
      <c r="FD108" s="155"/>
      <c r="FE108" s="155"/>
      <c r="FF108" s="155"/>
      <c r="FG108" s="155"/>
      <c r="FH108" s="155"/>
      <c r="FI108" s="155"/>
      <c r="FJ108" s="155"/>
      <c r="FK108" s="155"/>
      <c r="FL108" s="155"/>
      <c r="FM108" s="155"/>
      <c r="FO108" s="155"/>
      <c r="FQ108" s="155"/>
      <c r="FR108" s="155"/>
      <c r="FS108" s="155"/>
      <c r="FU108" s="155"/>
      <c r="FV108" s="155"/>
      <c r="FW108" s="155"/>
      <c r="FX108" s="155"/>
      <c r="FY108" s="155"/>
      <c r="FZ108" s="155"/>
      <c r="GB108" s="155"/>
      <c r="GE108" s="155"/>
    </row>
    <row r="109" spans="1:187" s="154" customFormat="1" x14ac:dyDescent="0.2">
      <c r="A109" s="886"/>
      <c r="B109" s="795"/>
      <c r="C109" s="887"/>
      <c r="D109" s="887"/>
      <c r="E109" s="888"/>
      <c r="F109" s="795"/>
      <c r="G109" s="790"/>
      <c r="H109" s="790"/>
      <c r="I109" s="790"/>
      <c r="J109" s="790"/>
      <c r="K109" s="796"/>
      <c r="L109" s="796"/>
      <c r="M109" s="796"/>
      <c r="N109" s="796"/>
      <c r="O109" s="796"/>
      <c r="P109" s="796"/>
      <c r="Q109" s="796"/>
      <c r="R109" s="796"/>
      <c r="S109" s="796"/>
      <c r="T109" s="796"/>
      <c r="U109" s="796"/>
      <c r="V109" s="796"/>
      <c r="W109" s="796"/>
      <c r="X109" s="796"/>
      <c r="Y109" s="796"/>
      <c r="Z109" s="796"/>
      <c r="AA109" s="796"/>
      <c r="AB109" s="796"/>
      <c r="AC109" s="796"/>
      <c r="AD109" s="796"/>
      <c r="AE109" s="792"/>
      <c r="AF109" s="792"/>
      <c r="AG109" s="792"/>
      <c r="AH109" s="792"/>
      <c r="AI109" s="792"/>
      <c r="AJ109" s="792"/>
      <c r="AK109" s="792"/>
      <c r="AL109" s="792"/>
      <c r="AM109" s="792"/>
      <c r="AN109" s="792"/>
      <c r="AO109" s="193"/>
      <c r="AP109" s="193"/>
      <c r="AQ109" s="156"/>
      <c r="AR109" s="157"/>
      <c r="AS109" s="157"/>
      <c r="AT109" s="156"/>
      <c r="AU109" s="157"/>
      <c r="AV109" s="157"/>
      <c r="AW109" s="156"/>
      <c r="AX109" s="157"/>
      <c r="AY109" s="157"/>
      <c r="AZ109" s="156"/>
      <c r="BA109" s="157"/>
      <c r="BB109" s="157"/>
      <c r="BC109" s="156"/>
      <c r="BD109" s="157"/>
      <c r="BE109" s="157"/>
      <c r="BF109" s="156"/>
      <c r="BG109" s="157"/>
      <c r="BH109" s="157"/>
      <c r="BI109" s="156"/>
      <c r="BJ109" s="157"/>
      <c r="BK109" s="157"/>
      <c r="BL109" s="156"/>
      <c r="BM109" s="157"/>
      <c r="BN109" s="157"/>
      <c r="BO109" s="157"/>
      <c r="BP109" s="157"/>
      <c r="BQ109" s="157"/>
      <c r="BR109" s="157"/>
      <c r="BS109" s="157"/>
      <c r="BT109" s="157"/>
      <c r="BU109" s="157"/>
      <c r="BV109" s="157"/>
      <c r="BW109" s="157"/>
      <c r="BX109" s="156"/>
      <c r="BY109" s="157"/>
      <c r="BZ109" s="157"/>
      <c r="CA109" s="155"/>
      <c r="CB109" s="190"/>
      <c r="CI109" s="191"/>
      <c r="CK109" s="191"/>
      <c r="CL109" s="191"/>
      <c r="CN109" s="191"/>
      <c r="CO109" s="191"/>
      <c r="CP109" s="191"/>
      <c r="CT109" s="191"/>
      <c r="CU109" s="191"/>
      <c r="CV109" s="191"/>
      <c r="CW109" s="191"/>
      <c r="CX109" s="191"/>
      <c r="CY109" s="191"/>
      <c r="CZ109" s="191"/>
      <c r="DA109" s="191"/>
      <c r="DB109" s="191"/>
      <c r="DC109" s="191"/>
      <c r="DD109" s="191"/>
      <c r="DH109" s="191"/>
      <c r="DX109" s="191"/>
      <c r="DY109" s="191"/>
      <c r="DZ109" s="191"/>
      <c r="ED109" s="191"/>
      <c r="EE109" s="191"/>
      <c r="ET109" s="192"/>
      <c r="EU109" s="192"/>
      <c r="EV109" s="192"/>
      <c r="EW109" s="155"/>
      <c r="EX109" s="155"/>
      <c r="EY109" s="155"/>
      <c r="EZ109" s="155"/>
      <c r="FA109" s="155"/>
      <c r="FB109" s="155"/>
      <c r="FC109" s="155"/>
      <c r="FD109" s="155"/>
      <c r="FE109" s="155"/>
      <c r="FF109" s="155"/>
      <c r="FG109" s="155"/>
      <c r="FH109" s="155"/>
      <c r="FI109" s="155"/>
      <c r="FJ109" s="155"/>
      <c r="FK109" s="155"/>
      <c r="FL109" s="155"/>
      <c r="FM109" s="155"/>
      <c r="FO109" s="155"/>
      <c r="FQ109" s="155"/>
      <c r="FR109" s="155"/>
      <c r="FS109" s="155"/>
      <c r="FU109" s="155"/>
      <c r="FV109" s="155"/>
      <c r="FW109" s="155"/>
      <c r="FX109" s="155"/>
      <c r="FY109" s="155"/>
      <c r="FZ109" s="155"/>
      <c r="GB109" s="155"/>
      <c r="GE109" s="155"/>
    </row>
    <row r="110" spans="1:187" s="154" customFormat="1" x14ac:dyDescent="0.2">
      <c r="A110" s="886" t="s">
        <v>6</v>
      </c>
      <c r="B110" s="795"/>
      <c r="C110" s="887"/>
      <c r="D110" s="887"/>
      <c r="E110" s="888"/>
      <c r="F110" s="795"/>
      <c r="G110" s="790"/>
      <c r="H110" s="790"/>
      <c r="I110" s="790"/>
      <c r="J110" s="790"/>
      <c r="K110" s="796"/>
      <c r="L110" s="796"/>
      <c r="M110" s="796"/>
      <c r="N110" s="796"/>
      <c r="O110" s="796"/>
      <c r="P110" s="796"/>
      <c r="Q110" s="796"/>
      <c r="R110" s="796"/>
      <c r="S110" s="796"/>
      <c r="T110" s="796"/>
      <c r="U110" s="796"/>
      <c r="V110" s="796"/>
      <c r="W110" s="796"/>
      <c r="X110" s="796"/>
      <c r="Y110" s="796"/>
      <c r="Z110" s="796"/>
      <c r="AA110" s="796"/>
      <c r="AB110" s="796"/>
      <c r="AC110" s="796"/>
      <c r="AD110" s="796"/>
      <c r="AE110" s="792"/>
      <c r="AF110" s="792"/>
      <c r="AG110" s="792"/>
      <c r="AH110" s="792"/>
      <c r="AI110" s="792"/>
      <c r="AJ110" s="792"/>
      <c r="AK110" s="792"/>
      <c r="AL110" s="792"/>
      <c r="AM110" s="792"/>
      <c r="AN110" s="792"/>
      <c r="AO110" s="193"/>
      <c r="AP110" s="193"/>
      <c r="AQ110" s="156"/>
      <c r="AR110" s="157"/>
      <c r="AS110" s="157"/>
      <c r="AT110" s="156"/>
      <c r="AU110" s="157"/>
      <c r="AV110" s="157"/>
      <c r="AW110" s="156"/>
      <c r="AX110" s="157"/>
      <c r="AY110" s="157"/>
      <c r="AZ110" s="156"/>
      <c r="BA110" s="157"/>
      <c r="BB110" s="157"/>
      <c r="BC110" s="156"/>
      <c r="BD110" s="157"/>
      <c r="BE110" s="157"/>
      <c r="BF110" s="156"/>
      <c r="BG110" s="157"/>
      <c r="BH110" s="157"/>
      <c r="BI110" s="156"/>
      <c r="BJ110" s="157"/>
      <c r="BK110" s="157"/>
      <c r="BL110" s="156"/>
      <c r="BM110" s="157"/>
      <c r="BN110" s="157"/>
      <c r="BO110" s="157"/>
      <c r="BP110" s="157"/>
      <c r="BQ110" s="157"/>
      <c r="BR110" s="157"/>
      <c r="BS110" s="157"/>
      <c r="BT110" s="157"/>
      <c r="BU110" s="157"/>
      <c r="BV110" s="157"/>
      <c r="BW110" s="157"/>
      <c r="BX110" s="156"/>
      <c r="BY110" s="157"/>
      <c r="BZ110" s="157"/>
      <c r="CA110" s="155"/>
      <c r="CB110" s="190"/>
      <c r="CI110" s="191"/>
      <c r="CK110" s="191"/>
      <c r="CL110" s="191"/>
      <c r="CN110" s="191"/>
      <c r="CO110" s="191"/>
      <c r="CP110" s="191"/>
      <c r="CT110" s="191"/>
      <c r="CU110" s="191"/>
      <c r="CV110" s="191"/>
      <c r="CW110" s="191"/>
      <c r="CX110" s="191"/>
      <c r="CY110" s="191"/>
      <c r="CZ110" s="191"/>
      <c r="DA110" s="191"/>
      <c r="DB110" s="191"/>
      <c r="DC110" s="191"/>
      <c r="DD110" s="191"/>
      <c r="DH110" s="191"/>
      <c r="DX110" s="191"/>
      <c r="DY110" s="191"/>
      <c r="DZ110" s="191"/>
      <c r="ED110" s="191"/>
      <c r="EE110" s="191"/>
      <c r="ET110" s="192"/>
      <c r="EU110" s="192"/>
      <c r="EV110" s="192"/>
      <c r="EW110" s="155"/>
      <c r="EX110" s="155"/>
      <c r="EY110" s="155"/>
      <c r="EZ110" s="155"/>
      <c r="FA110" s="155"/>
      <c r="FB110" s="155"/>
      <c r="FC110" s="155"/>
      <c r="FD110" s="155"/>
      <c r="FE110" s="155"/>
      <c r="FF110" s="155"/>
      <c r="FG110" s="155"/>
      <c r="FH110" s="155"/>
      <c r="FI110" s="155"/>
      <c r="FJ110" s="155"/>
      <c r="FK110" s="155"/>
      <c r="FL110" s="155"/>
      <c r="FM110" s="155"/>
      <c r="FO110" s="155"/>
      <c r="FQ110" s="155"/>
      <c r="FR110" s="155"/>
      <c r="FS110" s="155"/>
      <c r="FU110" s="155"/>
      <c r="FV110" s="155"/>
      <c r="FW110" s="155"/>
      <c r="FX110" s="155"/>
      <c r="FY110" s="155"/>
      <c r="FZ110" s="155"/>
      <c r="GB110" s="155"/>
      <c r="GE110" s="155"/>
    </row>
    <row r="111" spans="1:187" s="154" customFormat="1" ht="100.9" customHeight="1" x14ac:dyDescent="0.2">
      <c r="A111" s="886"/>
      <c r="B111" s="1635" t="s">
        <v>551</v>
      </c>
      <c r="C111" s="1636"/>
      <c r="D111" s="1636"/>
      <c r="E111" s="1636"/>
      <c r="F111" s="1636"/>
      <c r="G111" s="1636"/>
      <c r="H111" s="1636"/>
      <c r="I111" s="1636"/>
      <c r="J111" s="790"/>
      <c r="K111" s="796"/>
      <c r="L111" s="796"/>
      <c r="M111" s="796"/>
      <c r="N111" s="796"/>
      <c r="O111" s="796"/>
      <c r="P111" s="796"/>
      <c r="Q111" s="796"/>
      <c r="R111" s="796"/>
      <c r="S111" s="796"/>
      <c r="T111" s="796"/>
      <c r="U111" s="796"/>
      <c r="V111" s="796"/>
      <c r="W111" s="796"/>
      <c r="X111" s="796"/>
      <c r="Y111" s="796"/>
      <c r="Z111" s="796"/>
      <c r="AA111" s="796"/>
      <c r="AB111" s="796"/>
      <c r="AC111" s="796"/>
      <c r="AD111" s="796"/>
      <c r="AE111" s="792"/>
      <c r="AF111" s="792"/>
      <c r="AG111" s="792"/>
      <c r="AH111" s="792"/>
      <c r="AI111" s="792"/>
      <c r="AJ111" s="792"/>
      <c r="AK111" s="792"/>
      <c r="AL111" s="792"/>
      <c r="AM111" s="792"/>
      <c r="AN111" s="792"/>
      <c r="AO111" s="193"/>
      <c r="AP111" s="193"/>
      <c r="AQ111" s="156"/>
      <c r="AR111" s="157"/>
      <c r="AS111" s="157"/>
      <c r="AT111" s="156"/>
      <c r="AU111" s="157"/>
      <c r="AV111" s="157"/>
      <c r="AW111" s="156"/>
      <c r="AX111" s="157"/>
      <c r="AY111" s="157"/>
      <c r="AZ111" s="156"/>
      <c r="BA111" s="157"/>
      <c r="BB111" s="157"/>
      <c r="BC111" s="156"/>
      <c r="BD111" s="157"/>
      <c r="BE111" s="157"/>
      <c r="BF111" s="156"/>
      <c r="BG111" s="157"/>
      <c r="BH111" s="157"/>
      <c r="BI111" s="156"/>
      <c r="BJ111" s="157"/>
      <c r="BK111" s="157"/>
      <c r="BL111" s="156"/>
      <c r="BM111" s="157"/>
      <c r="BN111" s="157"/>
      <c r="BO111" s="157"/>
      <c r="BP111" s="157"/>
      <c r="BQ111" s="157"/>
      <c r="BR111" s="157"/>
      <c r="BS111" s="157"/>
      <c r="BT111" s="157"/>
      <c r="BU111" s="157"/>
      <c r="BV111" s="157"/>
      <c r="BW111" s="157"/>
      <c r="BX111" s="156"/>
      <c r="BY111" s="157"/>
      <c r="BZ111" s="157"/>
      <c r="CA111" s="155"/>
      <c r="CB111" s="190"/>
      <c r="CI111" s="191"/>
      <c r="CK111" s="191"/>
      <c r="CL111" s="191"/>
      <c r="CN111" s="191"/>
      <c r="CO111" s="191"/>
      <c r="CP111" s="191"/>
      <c r="CT111" s="191"/>
      <c r="CU111" s="191"/>
      <c r="CV111" s="191"/>
      <c r="CW111" s="191"/>
      <c r="CX111" s="191"/>
      <c r="CY111" s="191"/>
      <c r="CZ111" s="191"/>
      <c r="DA111" s="191"/>
      <c r="DB111" s="191"/>
      <c r="DC111" s="191"/>
      <c r="DD111" s="191"/>
      <c r="DH111" s="191"/>
      <c r="DX111" s="191"/>
      <c r="DY111" s="191"/>
      <c r="DZ111" s="191"/>
      <c r="ED111" s="191"/>
      <c r="EE111" s="191"/>
      <c r="ET111" s="192"/>
      <c r="EU111" s="192"/>
      <c r="EV111" s="192"/>
      <c r="EW111" s="155"/>
      <c r="EX111" s="155"/>
      <c r="EY111" s="155"/>
      <c r="EZ111" s="155"/>
      <c r="FA111" s="155"/>
      <c r="FB111" s="155"/>
      <c r="FC111" s="155"/>
      <c r="FD111" s="155"/>
      <c r="FE111" s="155"/>
      <c r="FF111" s="155"/>
      <c r="FG111" s="155"/>
      <c r="FH111" s="155"/>
      <c r="FI111" s="155"/>
      <c r="FJ111" s="155"/>
      <c r="FK111" s="155"/>
      <c r="FL111" s="155"/>
      <c r="FM111" s="155"/>
      <c r="FO111" s="155"/>
      <c r="FQ111" s="155"/>
      <c r="FR111" s="155"/>
      <c r="FS111" s="155"/>
      <c r="FU111" s="155"/>
      <c r="FV111" s="155"/>
      <c r="FW111" s="155"/>
      <c r="FX111" s="155"/>
      <c r="FY111" s="155"/>
      <c r="FZ111" s="155"/>
      <c r="GB111" s="155"/>
      <c r="GE111" s="155"/>
    </row>
    <row r="112" spans="1:187" s="154" customFormat="1" x14ac:dyDescent="0.2">
      <c r="A112" s="886"/>
      <c r="B112" s="889"/>
      <c r="C112" s="890"/>
      <c r="D112" s="890"/>
      <c r="E112" s="890"/>
      <c r="F112" s="890"/>
      <c r="G112" s="890"/>
      <c r="H112" s="890"/>
      <c r="I112" s="890"/>
      <c r="J112" s="790"/>
      <c r="K112" s="796"/>
      <c r="L112" s="796"/>
      <c r="M112" s="796"/>
      <c r="N112" s="796"/>
      <c r="O112" s="796"/>
      <c r="P112" s="796"/>
      <c r="Q112" s="796"/>
      <c r="R112" s="796"/>
      <c r="S112" s="796"/>
      <c r="T112" s="796"/>
      <c r="U112" s="796"/>
      <c r="V112" s="796"/>
      <c r="W112" s="796"/>
      <c r="X112" s="796"/>
      <c r="Y112" s="796"/>
      <c r="Z112" s="796"/>
      <c r="AA112" s="796"/>
      <c r="AB112" s="796"/>
      <c r="AC112" s="796"/>
      <c r="AD112" s="796"/>
      <c r="AE112" s="792"/>
      <c r="AF112" s="792"/>
      <c r="AG112" s="792"/>
      <c r="AH112" s="792"/>
      <c r="AI112" s="792"/>
      <c r="AJ112" s="792"/>
      <c r="AK112" s="792"/>
      <c r="AL112" s="792"/>
      <c r="AM112" s="792"/>
      <c r="AN112" s="792"/>
      <c r="AO112" s="193"/>
      <c r="AP112" s="193"/>
      <c r="AQ112" s="156"/>
      <c r="AR112" s="157"/>
      <c r="AS112" s="157"/>
      <c r="AT112" s="156"/>
      <c r="AU112" s="157"/>
      <c r="AV112" s="157"/>
      <c r="AW112" s="156"/>
      <c r="AX112" s="157"/>
      <c r="AY112" s="157"/>
      <c r="AZ112" s="156"/>
      <c r="BA112" s="157"/>
      <c r="BB112" s="157"/>
      <c r="BC112" s="156"/>
      <c r="BD112" s="157"/>
      <c r="BE112" s="157"/>
      <c r="BF112" s="156"/>
      <c r="BG112" s="157"/>
      <c r="BH112" s="157"/>
      <c r="BI112" s="156"/>
      <c r="BJ112" s="157"/>
      <c r="BK112" s="157"/>
      <c r="BL112" s="156"/>
      <c r="BM112" s="157"/>
      <c r="BN112" s="157"/>
      <c r="BO112" s="157"/>
      <c r="BP112" s="157"/>
      <c r="BQ112" s="157"/>
      <c r="BR112" s="157"/>
      <c r="BS112" s="157"/>
      <c r="BT112" s="157"/>
      <c r="BU112" s="157"/>
      <c r="BV112" s="157"/>
      <c r="BW112" s="157"/>
      <c r="BX112" s="156"/>
      <c r="BY112" s="157"/>
      <c r="BZ112" s="157"/>
      <c r="CA112" s="155"/>
      <c r="CB112" s="190"/>
      <c r="CI112" s="191"/>
      <c r="CK112" s="191"/>
      <c r="CL112" s="191"/>
      <c r="CN112" s="191"/>
      <c r="CO112" s="191"/>
      <c r="CP112" s="191"/>
      <c r="CT112" s="191"/>
      <c r="CU112" s="191"/>
      <c r="CV112" s="191"/>
      <c r="CW112" s="191"/>
      <c r="CX112" s="191"/>
      <c r="CY112" s="191"/>
      <c r="CZ112" s="191"/>
      <c r="DA112" s="191"/>
      <c r="DB112" s="191"/>
      <c r="DC112" s="191"/>
      <c r="DD112" s="191"/>
      <c r="DH112" s="191"/>
      <c r="DX112" s="191"/>
      <c r="DY112" s="191"/>
      <c r="DZ112" s="191"/>
      <c r="ED112" s="191"/>
      <c r="EE112" s="191"/>
      <c r="ET112" s="192"/>
      <c r="EU112" s="192"/>
      <c r="EV112" s="192"/>
      <c r="EW112" s="155"/>
      <c r="EX112" s="155"/>
      <c r="EY112" s="155"/>
      <c r="EZ112" s="155"/>
      <c r="FA112" s="155"/>
      <c r="FB112" s="155"/>
      <c r="FC112" s="155"/>
      <c r="FD112" s="155"/>
      <c r="FE112" s="155"/>
      <c r="FF112" s="155"/>
      <c r="FG112" s="155"/>
      <c r="FH112" s="155"/>
      <c r="FI112" s="155"/>
      <c r="FJ112" s="155"/>
      <c r="FK112" s="155"/>
      <c r="FL112" s="155"/>
      <c r="FM112" s="155"/>
      <c r="FO112" s="155"/>
      <c r="FQ112" s="155"/>
      <c r="FR112" s="155"/>
      <c r="FS112" s="155"/>
      <c r="FU112" s="155"/>
      <c r="FV112" s="155"/>
      <c r="FW112" s="155"/>
      <c r="FX112" s="155"/>
      <c r="FY112" s="155"/>
      <c r="FZ112" s="155"/>
      <c r="GB112" s="155"/>
      <c r="GE112" s="155"/>
    </row>
    <row r="113" spans="1:256" s="154" customFormat="1" x14ac:dyDescent="0.2">
      <c r="A113" s="886"/>
      <c r="B113" s="795"/>
      <c r="C113" s="887"/>
      <c r="D113" s="887"/>
      <c r="E113" s="888"/>
      <c r="F113" s="795"/>
      <c r="G113" s="790"/>
      <c r="H113" s="790"/>
      <c r="I113" s="790"/>
      <c r="J113" s="790"/>
      <c r="K113" s="796"/>
      <c r="L113" s="796"/>
      <c r="M113" s="796"/>
      <c r="N113" s="796"/>
      <c r="O113" s="796"/>
      <c r="P113" s="796"/>
      <c r="Q113" s="796"/>
      <c r="R113" s="796"/>
      <c r="S113" s="796"/>
      <c r="T113" s="796"/>
      <c r="U113" s="796"/>
      <c r="V113" s="796"/>
      <c r="W113" s="796"/>
      <c r="X113" s="796"/>
      <c r="Y113" s="796"/>
      <c r="Z113" s="796"/>
      <c r="AA113" s="796"/>
      <c r="AB113" s="796"/>
      <c r="AC113" s="796"/>
      <c r="AD113" s="796"/>
      <c r="AE113" s="792"/>
      <c r="AF113" s="792"/>
      <c r="AG113" s="792"/>
      <c r="AH113" s="792"/>
      <c r="AI113" s="792"/>
      <c r="AJ113" s="792"/>
      <c r="AK113" s="792"/>
      <c r="AL113" s="792"/>
      <c r="AM113" s="792"/>
      <c r="AN113" s="792"/>
      <c r="AO113" s="193"/>
      <c r="AP113" s="193"/>
      <c r="AQ113" s="156"/>
      <c r="AR113" s="157"/>
      <c r="AS113" s="157"/>
      <c r="AT113" s="156"/>
      <c r="AU113" s="157"/>
      <c r="AV113" s="157"/>
      <c r="AW113" s="156"/>
      <c r="AX113" s="157"/>
      <c r="AY113" s="157"/>
      <c r="AZ113" s="156"/>
      <c r="BA113" s="157"/>
      <c r="BB113" s="157"/>
      <c r="BC113" s="156"/>
      <c r="BD113" s="157"/>
      <c r="BE113" s="157"/>
      <c r="BF113" s="156"/>
      <c r="BG113" s="157"/>
      <c r="BH113" s="157"/>
      <c r="BI113" s="156"/>
      <c r="BJ113" s="157"/>
      <c r="BK113" s="157"/>
      <c r="BL113" s="156"/>
      <c r="BM113" s="157"/>
      <c r="BN113" s="157"/>
      <c r="BO113" s="157"/>
      <c r="BP113" s="157"/>
      <c r="BQ113" s="157"/>
      <c r="BR113" s="157"/>
      <c r="BS113" s="157"/>
      <c r="BT113" s="157"/>
      <c r="BU113" s="157"/>
      <c r="BV113" s="157"/>
      <c r="BW113" s="157"/>
      <c r="BX113" s="156"/>
      <c r="BY113" s="157"/>
      <c r="BZ113" s="157"/>
      <c r="CA113" s="155"/>
      <c r="CB113" s="190"/>
      <c r="CI113" s="191"/>
      <c r="CK113" s="191"/>
      <c r="CL113" s="191"/>
      <c r="CN113" s="191"/>
      <c r="CO113" s="191"/>
      <c r="CP113" s="191"/>
      <c r="CT113" s="191"/>
      <c r="CU113" s="191"/>
      <c r="CV113" s="191"/>
      <c r="CW113" s="191"/>
      <c r="CX113" s="191"/>
      <c r="CY113" s="191"/>
      <c r="CZ113" s="191"/>
      <c r="DA113" s="191"/>
      <c r="DB113" s="191"/>
      <c r="DC113" s="191"/>
      <c r="DD113" s="191"/>
      <c r="DH113" s="191"/>
      <c r="DX113" s="191"/>
      <c r="DY113" s="191"/>
      <c r="DZ113" s="191"/>
      <c r="ED113" s="191"/>
      <c r="EE113" s="191"/>
      <c r="ET113" s="192"/>
      <c r="EU113" s="192"/>
      <c r="EV113" s="192"/>
      <c r="EW113" s="155"/>
      <c r="EX113" s="155"/>
      <c r="EY113" s="155"/>
      <c r="EZ113" s="155"/>
      <c r="FA113" s="155"/>
      <c r="FB113" s="155"/>
      <c r="FC113" s="155"/>
      <c r="FD113" s="155"/>
      <c r="FE113" s="155"/>
      <c r="FF113" s="155"/>
      <c r="FG113" s="155"/>
      <c r="FH113" s="155"/>
      <c r="FI113" s="155"/>
      <c r="FJ113" s="155"/>
      <c r="FK113" s="155"/>
      <c r="FL113" s="155"/>
      <c r="FM113" s="155"/>
      <c r="FO113" s="155"/>
      <c r="FQ113" s="155"/>
      <c r="FR113" s="155"/>
      <c r="FS113" s="155"/>
      <c r="FU113" s="155"/>
      <c r="FV113" s="155"/>
      <c r="FW113" s="155"/>
      <c r="FX113" s="155"/>
      <c r="FY113" s="155"/>
      <c r="FZ113" s="155"/>
      <c r="GB113" s="155"/>
      <c r="GE113" s="155"/>
    </row>
    <row r="114" spans="1:256" s="154" customFormat="1" ht="15.75" x14ac:dyDescent="0.25">
      <c r="A114" s="793" t="s">
        <v>380</v>
      </c>
      <c r="B114" s="793"/>
      <c r="C114" s="793"/>
      <c r="D114" s="793"/>
      <c r="E114" s="793"/>
      <c r="F114" s="793"/>
      <c r="G114" s="793"/>
      <c r="H114" s="793"/>
      <c r="I114" s="793"/>
      <c r="J114" s="793"/>
      <c r="K114" s="793"/>
      <c r="L114" s="793"/>
      <c r="M114" s="793"/>
      <c r="N114" s="793"/>
      <c r="O114" s="793"/>
      <c r="P114" s="793"/>
      <c r="Q114" s="793"/>
      <c r="R114" s="793"/>
      <c r="S114" s="793"/>
      <c r="T114" s="793"/>
      <c r="U114" s="793"/>
      <c r="V114" s="793"/>
      <c r="W114" s="793"/>
      <c r="X114" s="793"/>
      <c r="Y114" s="793"/>
      <c r="Z114" s="793"/>
      <c r="AA114" s="793"/>
      <c r="AB114" s="793"/>
      <c r="AC114" s="793"/>
      <c r="AD114" s="793"/>
      <c r="AE114" s="793"/>
      <c r="AF114" s="793"/>
      <c r="AG114" s="793"/>
      <c r="AH114" s="793"/>
      <c r="AI114" s="793"/>
      <c r="AJ114" s="793"/>
      <c r="AK114" s="793"/>
      <c r="AL114" s="793"/>
      <c r="AM114" s="793"/>
      <c r="AN114" s="793"/>
      <c r="AO114" s="374"/>
      <c r="AP114" s="374"/>
      <c r="AQ114" s="374"/>
      <c r="AR114" s="374"/>
      <c r="AS114" s="374"/>
      <c r="AT114" s="374"/>
      <c r="AU114" s="374"/>
      <c r="AV114" s="374"/>
      <c r="AW114" s="374"/>
      <c r="AX114" s="374"/>
      <c r="AY114" s="374"/>
      <c r="AZ114" s="374"/>
      <c r="BA114" s="374"/>
      <c r="BB114" s="374"/>
      <c r="BC114" s="374"/>
      <c r="BD114" s="374"/>
      <c r="BE114" s="374"/>
      <c r="BF114" s="374"/>
      <c r="BG114" s="374"/>
      <c r="BH114" s="374"/>
      <c r="BI114" s="374"/>
      <c r="BJ114" s="374"/>
      <c r="BK114" s="374"/>
      <c r="BL114" s="374"/>
      <c r="BM114" s="374"/>
      <c r="BN114" s="374"/>
      <c r="BO114" s="374"/>
      <c r="BP114" s="374"/>
      <c r="BQ114" s="374"/>
      <c r="BR114" s="374"/>
      <c r="BS114" s="374"/>
      <c r="BT114" s="374"/>
      <c r="BU114" s="374"/>
      <c r="BV114" s="374"/>
      <c r="BW114" s="374"/>
      <c r="BX114" s="374"/>
      <c r="BY114" s="374"/>
      <c r="BZ114" s="374"/>
      <c r="CA114" s="374"/>
      <c r="CB114" s="374"/>
      <c r="CC114" s="374"/>
      <c r="CD114" s="374"/>
      <c r="CE114" s="374"/>
      <c r="CF114" s="374"/>
      <c r="CG114" s="374"/>
      <c r="CH114" s="374"/>
      <c r="CI114" s="374"/>
      <c r="CJ114" s="374"/>
      <c r="CK114" s="374"/>
      <c r="CL114" s="374"/>
      <c r="CM114" s="374"/>
      <c r="CN114" s="374"/>
      <c r="CO114" s="374"/>
      <c r="CP114" s="374"/>
      <c r="CQ114" s="374"/>
      <c r="CR114" s="374"/>
      <c r="CS114" s="374"/>
      <c r="CT114" s="374"/>
      <c r="CU114" s="374"/>
      <c r="CV114" s="374"/>
      <c r="CW114" s="374"/>
      <c r="CX114" s="374"/>
      <c r="CY114" s="374"/>
      <c r="CZ114" s="374"/>
      <c r="DA114" s="374"/>
      <c r="DB114" s="374"/>
      <c r="DC114" s="374"/>
      <c r="DD114" s="374"/>
      <c r="DE114" s="374"/>
      <c r="DF114" s="374"/>
      <c r="DG114" s="374"/>
      <c r="DH114" s="374"/>
      <c r="DI114" s="374"/>
      <c r="DJ114" s="374"/>
      <c r="DK114" s="374"/>
      <c r="DL114" s="374"/>
      <c r="DM114" s="374"/>
      <c r="DN114" s="374"/>
      <c r="DO114" s="374"/>
      <c r="DP114" s="374"/>
      <c r="DQ114" s="374"/>
      <c r="DR114" s="374"/>
      <c r="DS114" s="374"/>
      <c r="DT114" s="374"/>
      <c r="DU114" s="374"/>
      <c r="DV114" s="374"/>
      <c r="DW114" s="374"/>
      <c r="DX114" s="374"/>
      <c r="DY114" s="374"/>
      <c r="DZ114" s="374"/>
      <c r="EA114" s="374"/>
      <c r="EB114" s="374"/>
      <c r="EC114" s="374"/>
      <c r="ED114" s="374"/>
      <c r="EE114" s="374"/>
      <c r="EF114" s="374"/>
      <c r="EG114" s="374"/>
      <c r="EH114" s="374"/>
      <c r="EI114" s="374"/>
      <c r="EJ114" s="374"/>
      <c r="EK114" s="374"/>
      <c r="EL114" s="374"/>
      <c r="EM114" s="374"/>
      <c r="EN114" s="374"/>
      <c r="EO114" s="374"/>
      <c r="EP114" s="374"/>
      <c r="EQ114" s="374"/>
      <c r="ER114" s="374"/>
      <c r="ES114" s="374"/>
      <c r="ET114" s="374"/>
      <c r="EU114" s="374"/>
      <c r="EV114" s="374"/>
      <c r="EW114" s="374"/>
      <c r="EX114" s="374"/>
      <c r="EY114" s="374"/>
      <c r="EZ114" s="374"/>
      <c r="FA114" s="374"/>
      <c r="FB114" s="374"/>
      <c r="FC114" s="374"/>
      <c r="FD114" s="374"/>
      <c r="FE114" s="374"/>
      <c r="FF114" s="374"/>
      <c r="FG114" s="374"/>
      <c r="FH114" s="374"/>
      <c r="FI114" s="374"/>
      <c r="FJ114" s="374"/>
      <c r="FK114" s="374"/>
      <c r="FL114" s="374"/>
      <c r="FM114" s="374"/>
      <c r="FN114" s="374"/>
      <c r="FO114" s="374"/>
      <c r="FP114" s="374"/>
      <c r="FQ114" s="374"/>
      <c r="FR114" s="374"/>
      <c r="FS114" s="374"/>
      <c r="FT114" s="374"/>
      <c r="FU114" s="374"/>
      <c r="FV114" s="374"/>
      <c r="FW114" s="374"/>
      <c r="FX114" s="374"/>
      <c r="FY114" s="374"/>
      <c r="FZ114" s="374"/>
      <c r="GA114" s="374"/>
      <c r="GB114" s="374"/>
      <c r="GC114" s="374"/>
      <c r="GD114" s="374"/>
      <c r="GE114" s="374"/>
      <c r="GF114" s="374"/>
      <c r="GG114" s="374"/>
      <c r="GH114" s="374"/>
      <c r="GI114" s="374"/>
      <c r="GJ114" s="374"/>
      <c r="GK114" s="374"/>
      <c r="GL114" s="374"/>
      <c r="GM114" s="374"/>
      <c r="GN114" s="374"/>
      <c r="GO114" s="374"/>
      <c r="GP114" s="374"/>
      <c r="GQ114" s="374"/>
      <c r="GR114" s="374"/>
      <c r="GS114" s="374"/>
      <c r="GT114" s="374"/>
      <c r="GU114" s="374"/>
      <c r="GV114" s="374"/>
      <c r="GW114" s="374"/>
      <c r="GX114" s="374"/>
      <c r="GY114" s="374"/>
      <c r="GZ114" s="374"/>
      <c r="HA114" s="374"/>
      <c r="HB114" s="374"/>
      <c r="HC114" s="374"/>
      <c r="HD114" s="374"/>
      <c r="HE114" s="374"/>
      <c r="HF114" s="374"/>
      <c r="HG114" s="374"/>
      <c r="HH114" s="374"/>
      <c r="HI114" s="374"/>
      <c r="HJ114" s="374"/>
      <c r="HK114" s="374"/>
      <c r="HL114" s="374"/>
      <c r="HM114" s="374"/>
      <c r="HN114" s="374"/>
      <c r="HO114" s="374"/>
      <c r="HP114" s="374"/>
      <c r="HQ114" s="374"/>
      <c r="HR114" s="374"/>
      <c r="HS114" s="374"/>
      <c r="HT114" s="374"/>
      <c r="HU114" s="374"/>
      <c r="HV114" s="374"/>
      <c r="HW114" s="374"/>
      <c r="HX114" s="374"/>
      <c r="HY114" s="374"/>
      <c r="HZ114" s="374"/>
      <c r="IA114" s="374"/>
      <c r="IB114" s="374"/>
      <c r="IC114" s="374"/>
      <c r="ID114" s="374"/>
      <c r="IE114" s="374"/>
      <c r="IF114" s="374"/>
      <c r="IG114" s="374"/>
      <c r="IH114" s="374"/>
      <c r="II114" s="374"/>
      <c r="IJ114" s="374"/>
      <c r="IK114" s="374"/>
      <c r="IL114" s="374"/>
      <c r="IM114" s="374"/>
      <c r="IN114" s="374"/>
      <c r="IO114" s="374"/>
      <c r="IP114" s="374"/>
      <c r="IQ114" s="374"/>
      <c r="IR114" s="374"/>
      <c r="IS114" s="374"/>
      <c r="IT114" s="374"/>
      <c r="IU114" s="374"/>
      <c r="IV114" s="374"/>
    </row>
    <row r="115" spans="1:256" s="154" customFormat="1" ht="15.75" x14ac:dyDescent="0.25">
      <c r="A115" s="793"/>
      <c r="B115" s="793"/>
      <c r="C115" s="793"/>
      <c r="D115" s="793"/>
      <c r="E115" s="793"/>
      <c r="F115" s="793"/>
      <c r="G115" s="793"/>
      <c r="H115" s="793"/>
      <c r="I115" s="793"/>
      <c r="J115" s="793"/>
      <c r="K115" s="793"/>
      <c r="L115" s="793"/>
      <c r="M115" s="793"/>
      <c r="N115" s="793"/>
      <c r="O115" s="793"/>
      <c r="P115" s="793"/>
      <c r="Q115" s="793"/>
      <c r="R115" s="793"/>
      <c r="S115" s="793"/>
      <c r="T115" s="793"/>
      <c r="U115" s="793"/>
      <c r="V115" s="793"/>
      <c r="W115" s="793"/>
      <c r="X115" s="793"/>
      <c r="Y115" s="793"/>
      <c r="Z115" s="793"/>
      <c r="AA115" s="793"/>
      <c r="AB115" s="793"/>
      <c r="AC115" s="793"/>
      <c r="AD115" s="793"/>
      <c r="AE115" s="793"/>
      <c r="AF115" s="793"/>
      <c r="AG115" s="793"/>
      <c r="AH115" s="793"/>
      <c r="AI115" s="793"/>
      <c r="AJ115" s="793"/>
      <c r="AK115" s="793"/>
      <c r="AL115" s="793"/>
      <c r="AM115" s="793"/>
      <c r="AN115" s="793"/>
      <c r="AO115" s="374"/>
      <c r="AP115" s="374"/>
      <c r="AQ115" s="374"/>
      <c r="AR115" s="374"/>
      <c r="AS115" s="374"/>
      <c r="AT115" s="374"/>
      <c r="AU115" s="374"/>
      <c r="AV115" s="374"/>
      <c r="AW115" s="374"/>
      <c r="AX115" s="374"/>
      <c r="AY115" s="374"/>
      <c r="AZ115" s="374"/>
      <c r="BA115" s="374"/>
      <c r="BB115" s="374"/>
      <c r="BC115" s="374"/>
      <c r="BD115" s="374"/>
      <c r="BE115" s="374"/>
      <c r="BF115" s="374"/>
      <c r="BG115" s="374"/>
      <c r="BH115" s="374"/>
      <c r="BI115" s="374"/>
      <c r="BJ115" s="374"/>
      <c r="BK115" s="374"/>
      <c r="BL115" s="374"/>
      <c r="BM115" s="374"/>
      <c r="BN115" s="374"/>
      <c r="BO115" s="374"/>
      <c r="BP115" s="374"/>
      <c r="BQ115" s="374"/>
      <c r="BR115" s="374"/>
      <c r="BS115" s="374"/>
      <c r="BT115" s="374"/>
      <c r="BU115" s="374"/>
      <c r="BV115" s="374"/>
      <c r="BW115" s="374"/>
      <c r="BX115" s="374"/>
      <c r="BY115" s="374"/>
      <c r="BZ115" s="374"/>
      <c r="CA115" s="374"/>
      <c r="CB115" s="374"/>
      <c r="CC115" s="374"/>
      <c r="CD115" s="374"/>
      <c r="CE115" s="374"/>
      <c r="CF115" s="374"/>
      <c r="CG115" s="374"/>
      <c r="CH115" s="374"/>
      <c r="CI115" s="374"/>
      <c r="CJ115" s="374"/>
      <c r="CK115" s="374"/>
      <c r="CL115" s="374"/>
      <c r="CM115" s="374"/>
      <c r="CN115" s="374"/>
      <c r="CO115" s="374"/>
      <c r="CP115" s="374"/>
      <c r="CQ115" s="374"/>
      <c r="CR115" s="374"/>
      <c r="CS115" s="374"/>
      <c r="CT115" s="374"/>
      <c r="CU115" s="374"/>
      <c r="CV115" s="374"/>
      <c r="CW115" s="374"/>
      <c r="CX115" s="374"/>
      <c r="CY115" s="374"/>
      <c r="CZ115" s="374"/>
      <c r="DA115" s="374"/>
      <c r="DB115" s="374"/>
      <c r="DC115" s="374"/>
      <c r="DD115" s="374"/>
      <c r="DE115" s="374"/>
      <c r="DF115" s="374"/>
      <c r="DG115" s="374"/>
      <c r="DH115" s="374"/>
      <c r="DI115" s="374"/>
      <c r="DJ115" s="374"/>
      <c r="DK115" s="374"/>
      <c r="DL115" s="374"/>
      <c r="DM115" s="374"/>
      <c r="DN115" s="374"/>
      <c r="DO115" s="374"/>
      <c r="DP115" s="374"/>
      <c r="DQ115" s="374"/>
      <c r="DR115" s="374"/>
      <c r="DS115" s="374"/>
      <c r="DT115" s="374"/>
      <c r="DU115" s="374"/>
      <c r="DV115" s="374"/>
      <c r="DW115" s="374"/>
      <c r="DX115" s="374"/>
      <c r="DY115" s="374"/>
      <c r="DZ115" s="374"/>
      <c r="EA115" s="374"/>
      <c r="EB115" s="374"/>
      <c r="EC115" s="374"/>
      <c r="ED115" s="374"/>
      <c r="EE115" s="374"/>
      <c r="EF115" s="374"/>
      <c r="EG115" s="374"/>
      <c r="EH115" s="374"/>
      <c r="EI115" s="374"/>
      <c r="EJ115" s="374"/>
      <c r="EK115" s="374"/>
      <c r="EL115" s="374"/>
      <c r="EM115" s="374"/>
      <c r="EN115" s="374"/>
      <c r="EO115" s="374"/>
      <c r="EP115" s="374"/>
      <c r="EQ115" s="374"/>
      <c r="ER115" s="374"/>
      <c r="ES115" s="374"/>
      <c r="ET115" s="374"/>
      <c r="EU115" s="374"/>
      <c r="EV115" s="374"/>
      <c r="EW115" s="374"/>
      <c r="EX115" s="374"/>
      <c r="EY115" s="374"/>
      <c r="EZ115" s="374"/>
      <c r="FA115" s="374"/>
      <c r="FB115" s="374"/>
      <c r="FC115" s="374"/>
      <c r="FD115" s="374"/>
      <c r="FE115" s="374"/>
      <c r="FF115" s="374"/>
      <c r="FG115" s="374"/>
      <c r="FH115" s="374"/>
      <c r="FI115" s="374"/>
      <c r="FJ115" s="374"/>
      <c r="FK115" s="374"/>
      <c r="FL115" s="374"/>
      <c r="FM115" s="374"/>
      <c r="FN115" s="374"/>
      <c r="FO115" s="374"/>
      <c r="FP115" s="374"/>
      <c r="FQ115" s="374"/>
      <c r="FR115" s="374"/>
      <c r="FS115" s="374"/>
      <c r="FT115" s="374"/>
      <c r="FU115" s="374"/>
      <c r="FV115" s="374"/>
      <c r="FW115" s="374"/>
      <c r="FX115" s="374"/>
      <c r="FY115" s="374"/>
      <c r="FZ115" s="374"/>
      <c r="GA115" s="374"/>
      <c r="GB115" s="374"/>
      <c r="GC115" s="374"/>
      <c r="GD115" s="374"/>
      <c r="GE115" s="374"/>
      <c r="GF115" s="374"/>
      <c r="GG115" s="374"/>
      <c r="GH115" s="374"/>
      <c r="GI115" s="374"/>
      <c r="GJ115" s="374"/>
      <c r="GK115" s="374"/>
      <c r="GL115" s="374"/>
      <c r="GM115" s="374"/>
      <c r="GN115" s="374"/>
      <c r="GO115" s="374"/>
      <c r="GP115" s="374"/>
      <c r="GQ115" s="374"/>
      <c r="GR115" s="374"/>
      <c r="GS115" s="374"/>
      <c r="GT115" s="374"/>
      <c r="GU115" s="374"/>
      <c r="GV115" s="374"/>
      <c r="GW115" s="374"/>
      <c r="GX115" s="374"/>
      <c r="GY115" s="374"/>
      <c r="GZ115" s="374"/>
      <c r="HA115" s="374"/>
      <c r="HB115" s="374"/>
      <c r="HC115" s="374"/>
      <c r="HD115" s="374"/>
      <c r="HE115" s="374"/>
      <c r="HF115" s="374"/>
      <c r="HG115" s="374"/>
      <c r="HH115" s="374"/>
      <c r="HI115" s="374"/>
      <c r="HJ115" s="374"/>
      <c r="HK115" s="374"/>
      <c r="HL115" s="374"/>
      <c r="HM115" s="374"/>
      <c r="HN115" s="374"/>
      <c r="HO115" s="374"/>
      <c r="HP115" s="374"/>
      <c r="HQ115" s="374"/>
      <c r="HR115" s="374"/>
      <c r="HS115" s="374"/>
      <c r="HT115" s="374"/>
      <c r="HU115" s="374"/>
      <c r="HV115" s="374"/>
      <c r="HW115" s="374"/>
      <c r="HX115" s="374"/>
      <c r="HY115" s="374"/>
      <c r="HZ115" s="374"/>
      <c r="IA115" s="374"/>
      <c r="IB115" s="374"/>
      <c r="IC115" s="374"/>
      <c r="ID115" s="374"/>
      <c r="IE115" s="374"/>
      <c r="IF115" s="374"/>
      <c r="IG115" s="374"/>
      <c r="IH115" s="374"/>
      <c r="II115" s="374"/>
      <c r="IJ115" s="374"/>
      <c r="IK115" s="374"/>
      <c r="IL115" s="374"/>
      <c r="IM115" s="374"/>
      <c r="IN115" s="374"/>
      <c r="IO115" s="374"/>
      <c r="IP115" s="374"/>
      <c r="IQ115" s="374"/>
      <c r="IR115" s="374"/>
      <c r="IS115" s="374"/>
      <c r="IT115" s="374"/>
      <c r="IU115" s="374"/>
      <c r="IV115" s="374"/>
    </row>
    <row r="116" spans="1:256" s="154" customFormat="1" ht="39" x14ac:dyDescent="0.25">
      <c r="A116" s="722"/>
      <c r="B116" s="878" t="s">
        <v>370</v>
      </c>
      <c r="C116" s="879" t="s">
        <v>350</v>
      </c>
      <c r="D116" s="891" t="s">
        <v>371</v>
      </c>
      <c r="E116" s="879" t="s">
        <v>352</v>
      </c>
      <c r="F116" s="891" t="s">
        <v>372</v>
      </c>
      <c r="G116" s="892" t="s">
        <v>354</v>
      </c>
      <c r="H116" s="891" t="s">
        <v>373</v>
      </c>
      <c r="I116" s="879" t="s">
        <v>356</v>
      </c>
      <c r="J116" s="891" t="s">
        <v>374</v>
      </c>
      <c r="K116" s="892" t="s">
        <v>358</v>
      </c>
      <c r="L116" s="891" t="s">
        <v>375</v>
      </c>
      <c r="M116" s="879" t="s">
        <v>360</v>
      </c>
      <c r="N116" s="891" t="s">
        <v>376</v>
      </c>
      <c r="O116" s="892" t="s">
        <v>362</v>
      </c>
      <c r="P116" s="891" t="s">
        <v>377</v>
      </c>
      <c r="Q116" s="879" t="s">
        <v>364</v>
      </c>
      <c r="R116" s="891" t="s">
        <v>378</v>
      </c>
      <c r="S116" s="892" t="s">
        <v>366</v>
      </c>
      <c r="T116" s="891" t="s">
        <v>379</v>
      </c>
      <c r="U116" s="892" t="s">
        <v>368</v>
      </c>
      <c r="V116" s="793"/>
      <c r="W116" s="793"/>
      <c r="X116" s="793"/>
      <c r="Y116" s="793"/>
      <c r="Z116" s="793"/>
      <c r="AA116" s="793"/>
      <c r="AB116" s="793"/>
      <c r="AC116" s="793"/>
      <c r="AD116" s="793"/>
      <c r="AE116" s="793"/>
      <c r="AF116" s="793"/>
      <c r="AG116" s="793"/>
      <c r="AH116" s="793"/>
      <c r="AI116" s="793"/>
      <c r="AJ116" s="793"/>
      <c r="AK116" s="793"/>
      <c r="AL116" s="793"/>
      <c r="AM116" s="793"/>
      <c r="AN116" s="793"/>
      <c r="AO116" s="374"/>
      <c r="AP116" s="374"/>
      <c r="AQ116" s="374"/>
      <c r="AR116" s="374"/>
      <c r="AS116" s="374"/>
      <c r="AT116" s="374"/>
      <c r="AU116" s="374"/>
      <c r="AV116" s="374"/>
      <c r="AW116" s="374"/>
      <c r="AX116" s="374"/>
      <c r="AY116" s="374"/>
      <c r="AZ116" s="374"/>
      <c r="BA116" s="374"/>
      <c r="BB116" s="374"/>
      <c r="BC116" s="374"/>
      <c r="BD116" s="374"/>
      <c r="BE116" s="374"/>
      <c r="BF116" s="374"/>
      <c r="BG116" s="374"/>
      <c r="BH116" s="374"/>
      <c r="BI116" s="374"/>
      <c r="BJ116" s="374"/>
      <c r="BK116" s="374"/>
      <c r="BL116" s="374"/>
      <c r="BM116" s="374"/>
      <c r="BN116" s="374"/>
      <c r="BO116" s="374"/>
      <c r="BP116" s="374"/>
      <c r="BQ116" s="374"/>
      <c r="BR116" s="374"/>
      <c r="BS116" s="374"/>
      <c r="BT116" s="374"/>
      <c r="BU116" s="374"/>
      <c r="BV116" s="374"/>
      <c r="BW116" s="374"/>
      <c r="BX116" s="374"/>
      <c r="BY116" s="374"/>
      <c r="BZ116" s="374"/>
      <c r="CA116" s="374"/>
      <c r="CB116" s="374"/>
      <c r="CC116" s="374"/>
      <c r="CD116" s="374"/>
      <c r="CE116" s="374"/>
      <c r="CF116" s="374"/>
      <c r="CG116" s="374"/>
      <c r="CH116" s="374"/>
      <c r="CI116" s="374"/>
      <c r="CJ116" s="374"/>
      <c r="CK116" s="374"/>
      <c r="CL116" s="374"/>
      <c r="CM116" s="374"/>
      <c r="CN116" s="374"/>
      <c r="CO116" s="374"/>
      <c r="CP116" s="374"/>
      <c r="CQ116" s="374"/>
      <c r="CR116" s="374"/>
      <c r="CS116" s="374"/>
      <c r="CT116" s="374"/>
      <c r="CU116" s="374"/>
      <c r="CV116" s="374"/>
      <c r="CW116" s="374"/>
      <c r="CX116" s="374"/>
      <c r="CY116" s="374"/>
      <c r="CZ116" s="374"/>
      <c r="DA116" s="374"/>
      <c r="DB116" s="374"/>
      <c r="DC116" s="374"/>
      <c r="DD116" s="374"/>
      <c r="DE116" s="374"/>
      <c r="DF116" s="374"/>
      <c r="DG116" s="374"/>
      <c r="DH116" s="374"/>
      <c r="DI116" s="374"/>
      <c r="DJ116" s="374"/>
      <c r="DK116" s="374"/>
      <c r="DL116" s="374"/>
      <c r="DM116" s="374"/>
      <c r="DN116" s="374"/>
      <c r="DO116" s="374"/>
      <c r="DP116" s="374"/>
      <c r="DQ116" s="374"/>
      <c r="DR116" s="374"/>
      <c r="DS116" s="374"/>
      <c r="DT116" s="374"/>
      <c r="DU116" s="374"/>
      <c r="DV116" s="374"/>
      <c r="DW116" s="374"/>
      <c r="DX116" s="374"/>
      <c r="DY116" s="374"/>
      <c r="DZ116" s="374"/>
      <c r="EA116" s="374"/>
      <c r="EB116" s="374"/>
      <c r="EC116" s="374"/>
      <c r="ED116" s="374"/>
      <c r="EE116" s="374"/>
      <c r="EF116" s="374"/>
      <c r="EG116" s="374"/>
      <c r="EH116" s="374"/>
      <c r="EI116" s="374"/>
      <c r="EJ116" s="374"/>
      <c r="EK116" s="374"/>
      <c r="EL116" s="374"/>
      <c r="EM116" s="374"/>
      <c r="EN116" s="374"/>
      <c r="EO116" s="374"/>
      <c r="EP116" s="374"/>
      <c r="EQ116" s="374"/>
      <c r="ER116" s="374"/>
      <c r="ES116" s="374"/>
      <c r="ET116" s="374"/>
      <c r="EU116" s="374"/>
      <c r="EV116" s="374"/>
      <c r="EW116" s="374"/>
      <c r="EX116" s="374"/>
      <c r="EY116" s="374"/>
      <c r="EZ116" s="374"/>
      <c r="FA116" s="374"/>
      <c r="FB116" s="374"/>
      <c r="FC116" s="374"/>
      <c r="FD116" s="374"/>
      <c r="FE116" s="374"/>
      <c r="FF116" s="374"/>
      <c r="FG116" s="374"/>
      <c r="FH116" s="374"/>
      <c r="FI116" s="374"/>
      <c r="FJ116" s="374"/>
      <c r="FK116" s="374"/>
      <c r="FL116" s="374"/>
      <c r="FM116" s="374"/>
      <c r="FN116" s="374"/>
      <c r="FO116" s="374"/>
      <c r="FP116" s="374"/>
      <c r="FQ116" s="374"/>
      <c r="FR116" s="374"/>
      <c r="FS116" s="374"/>
      <c r="FT116" s="374"/>
      <c r="FU116" s="374"/>
      <c r="FV116" s="374"/>
      <c r="FW116" s="374"/>
      <c r="FX116" s="374"/>
      <c r="FY116" s="374"/>
      <c r="FZ116" s="374"/>
      <c r="GA116" s="374"/>
      <c r="GB116" s="374"/>
      <c r="GC116" s="374"/>
      <c r="GD116" s="374"/>
      <c r="GE116" s="374"/>
      <c r="GF116" s="374"/>
      <c r="GG116" s="374"/>
      <c r="GH116" s="374"/>
      <c r="GI116" s="374"/>
      <c r="GJ116" s="374"/>
      <c r="GK116" s="374"/>
      <c r="GL116" s="374"/>
      <c r="GM116" s="374"/>
      <c r="GN116" s="374"/>
      <c r="GO116" s="374"/>
      <c r="GP116" s="374"/>
      <c r="GQ116" s="374"/>
      <c r="GR116" s="374"/>
      <c r="GS116" s="374"/>
      <c r="GT116" s="374"/>
      <c r="GU116" s="374"/>
      <c r="GV116" s="374"/>
      <c r="GW116" s="374"/>
      <c r="GX116" s="374"/>
      <c r="GY116" s="374"/>
      <c r="GZ116" s="374"/>
      <c r="HA116" s="374"/>
      <c r="HB116" s="374"/>
      <c r="HC116" s="374"/>
      <c r="HD116" s="374"/>
      <c r="HE116" s="374"/>
      <c r="HF116" s="374"/>
      <c r="HG116" s="374"/>
      <c r="HH116" s="374"/>
      <c r="HI116" s="374"/>
      <c r="HJ116" s="374"/>
      <c r="HK116" s="374"/>
      <c r="HL116" s="374"/>
      <c r="HM116" s="374"/>
      <c r="HN116" s="374"/>
      <c r="HO116" s="374"/>
      <c r="HP116" s="374"/>
      <c r="HQ116" s="374"/>
      <c r="HR116" s="374"/>
      <c r="HS116" s="374"/>
      <c r="HT116" s="374"/>
      <c r="HU116" s="374"/>
      <c r="HV116" s="374"/>
      <c r="HW116" s="374"/>
      <c r="HX116" s="374"/>
      <c r="HY116" s="374"/>
      <c r="HZ116" s="374"/>
      <c r="IA116" s="374"/>
      <c r="IB116" s="374"/>
      <c r="IC116" s="374"/>
      <c r="ID116" s="374"/>
      <c r="IE116" s="374"/>
      <c r="IF116" s="374"/>
      <c r="IG116" s="374"/>
      <c r="IH116" s="374"/>
      <c r="II116" s="374"/>
      <c r="IJ116" s="374"/>
      <c r="IK116" s="374"/>
      <c r="IL116" s="374"/>
      <c r="IM116" s="374"/>
      <c r="IN116" s="374"/>
      <c r="IO116" s="374"/>
      <c r="IP116" s="374"/>
      <c r="IQ116" s="374"/>
      <c r="IR116" s="374"/>
      <c r="IS116" s="374"/>
      <c r="IT116" s="374"/>
      <c r="IU116" s="374"/>
      <c r="IV116" s="374"/>
    </row>
    <row r="117" spans="1:256" s="154" customFormat="1" ht="26.25" x14ac:dyDescent="0.25">
      <c r="A117" s="541" t="s">
        <v>513</v>
      </c>
      <c r="B117" s="599" t="str">
        <f>IF(ISBLANK('2. Wafer Tracking'!B58),"",'2. Wafer Tracking'!B58)</f>
        <v/>
      </c>
      <c r="C117" s="685" t="str">
        <f>IF(ISBLANK('2. Wafer Tracking'!C70),"",'2. Wafer Tracking'!C70)</f>
        <v/>
      </c>
      <c r="D117" s="686" t="str">
        <f>IF(ISBLANK('2. Wafer Tracking'!D58),"",'2. Wafer Tracking'!D58)</f>
        <v/>
      </c>
      <c r="E117" s="685" t="str">
        <f>IF(ISBLANK('2. Wafer Tracking'!E70),"",'2. Wafer Tracking'!E70)</f>
        <v/>
      </c>
      <c r="F117" s="686" t="str">
        <f>IF(ISBLANK('2. Wafer Tracking'!F58),"",'2. Wafer Tracking'!F58)</f>
        <v/>
      </c>
      <c r="G117" s="687" t="str">
        <f>IF(ISBLANK('2. Wafer Tracking'!G70),"",'2. Wafer Tracking'!G70)</f>
        <v/>
      </c>
      <c r="H117" s="686" t="str">
        <f>IF(ISBLANK('2. Wafer Tracking'!H58),"",'2. Wafer Tracking'!H58)</f>
        <v/>
      </c>
      <c r="I117" s="685" t="str">
        <f>IF(ISBLANK('2. Wafer Tracking'!I70),"",'2. Wafer Tracking'!I70)</f>
        <v/>
      </c>
      <c r="J117" s="686" t="str">
        <f>IF(ISBLANK('2. Wafer Tracking'!J58),"",'2. Wafer Tracking'!J58)</f>
        <v/>
      </c>
      <c r="K117" s="687" t="str">
        <f>IF(ISBLANK('2. Wafer Tracking'!K70),"",'2. Wafer Tracking'!K70)</f>
        <v/>
      </c>
      <c r="L117" s="686" t="str">
        <f>IF(ISBLANK('2. Wafer Tracking'!L58),"",'2. Wafer Tracking'!L58)</f>
        <v/>
      </c>
      <c r="M117" s="685" t="str">
        <f>IF(ISBLANK('2. Wafer Tracking'!M70),"",'2. Wafer Tracking'!M70)</f>
        <v/>
      </c>
      <c r="N117" s="686" t="str">
        <f>IF(ISBLANK('2. Wafer Tracking'!N58),"",'2. Wafer Tracking'!N58)</f>
        <v/>
      </c>
      <c r="O117" s="687" t="str">
        <f>IF(ISBLANK('2. Wafer Tracking'!O70),"",'2. Wafer Tracking'!O70)</f>
        <v/>
      </c>
      <c r="P117" s="686" t="str">
        <f>IF(ISBLANK('2. Wafer Tracking'!P58),"",'2. Wafer Tracking'!P58)</f>
        <v/>
      </c>
      <c r="Q117" s="685" t="str">
        <f>IF(ISBLANK('2. Wafer Tracking'!Q70),"",'2. Wafer Tracking'!Q70)</f>
        <v/>
      </c>
      <c r="R117" s="686" t="str">
        <f>IF(ISBLANK('2. Wafer Tracking'!R58),"",'2. Wafer Tracking'!R58)</f>
        <v/>
      </c>
      <c r="S117" s="687" t="str">
        <f>IF(ISBLANK('2. Wafer Tracking'!S70),"",'2. Wafer Tracking'!S70)</f>
        <v/>
      </c>
      <c r="T117" s="686" t="str">
        <f>IF(ISBLANK('2. Wafer Tracking'!T58),"",'2. Wafer Tracking'!T58)</f>
        <v/>
      </c>
      <c r="U117" s="610" t="str">
        <f>IF(ISBLANK('2. Wafer Tracking'!U70),"",'2. Wafer Tracking'!U70)</f>
        <v/>
      </c>
      <c r="V117" s="793"/>
      <c r="W117" s="793"/>
      <c r="X117" s="793"/>
      <c r="Y117" s="793"/>
      <c r="Z117" s="793"/>
      <c r="AA117" s="793"/>
      <c r="AB117" s="793"/>
      <c r="AC117" s="793"/>
      <c r="AD117" s="793"/>
      <c r="AE117" s="793"/>
      <c r="AF117" s="793"/>
      <c r="AG117" s="793"/>
      <c r="AH117" s="793"/>
      <c r="AI117" s="793"/>
      <c r="AJ117" s="793"/>
      <c r="AK117" s="793"/>
      <c r="AL117" s="793"/>
      <c r="AM117" s="793"/>
      <c r="AN117" s="793"/>
      <c r="AO117" s="374"/>
      <c r="AP117" s="374"/>
      <c r="AQ117" s="374"/>
      <c r="AR117" s="374"/>
      <c r="AS117" s="374"/>
      <c r="AT117" s="374"/>
      <c r="AU117" s="374"/>
      <c r="AV117" s="374"/>
      <c r="AW117" s="374"/>
      <c r="AX117" s="374"/>
      <c r="AY117" s="374"/>
      <c r="AZ117" s="374"/>
      <c r="BA117" s="374"/>
      <c r="BB117" s="374"/>
      <c r="BC117" s="374"/>
      <c r="BD117" s="374"/>
      <c r="BE117" s="374"/>
      <c r="BF117" s="374"/>
      <c r="BG117" s="374"/>
      <c r="BH117" s="374"/>
      <c r="BI117" s="374"/>
      <c r="BJ117" s="374"/>
      <c r="BK117" s="374"/>
      <c r="BL117" s="374"/>
      <c r="BM117" s="374"/>
      <c r="BN117" s="374"/>
      <c r="BO117" s="374"/>
      <c r="BP117" s="374"/>
      <c r="BQ117" s="374"/>
      <c r="BR117" s="374"/>
      <c r="BS117" s="374"/>
      <c r="BT117" s="374"/>
      <c r="BU117" s="374"/>
      <c r="BV117" s="374"/>
      <c r="BW117" s="374"/>
      <c r="BX117" s="374"/>
      <c r="BY117" s="374"/>
      <c r="BZ117" s="374"/>
      <c r="CA117" s="374"/>
      <c r="CB117" s="374"/>
      <c r="CC117" s="374"/>
      <c r="CD117" s="374"/>
      <c r="CE117" s="374"/>
      <c r="CF117" s="374"/>
      <c r="CG117" s="374"/>
      <c r="CH117" s="374"/>
      <c r="CI117" s="374"/>
      <c r="CJ117" s="374"/>
      <c r="CK117" s="374"/>
      <c r="CL117" s="374"/>
      <c r="CM117" s="374"/>
      <c r="CN117" s="374"/>
      <c r="CO117" s="374"/>
      <c r="CP117" s="374"/>
      <c r="CQ117" s="374"/>
      <c r="CR117" s="374"/>
      <c r="CS117" s="374"/>
      <c r="CT117" s="374"/>
      <c r="CU117" s="374"/>
      <c r="CV117" s="374"/>
      <c r="CW117" s="374"/>
      <c r="CX117" s="374"/>
      <c r="CY117" s="374"/>
      <c r="CZ117" s="374"/>
      <c r="DA117" s="374"/>
      <c r="DB117" s="374"/>
      <c r="DC117" s="374"/>
      <c r="DD117" s="374"/>
      <c r="DE117" s="374"/>
      <c r="DF117" s="374"/>
      <c r="DG117" s="374"/>
      <c r="DH117" s="374"/>
      <c r="DI117" s="374"/>
      <c r="DJ117" s="374"/>
      <c r="DK117" s="374"/>
      <c r="DL117" s="374"/>
      <c r="DM117" s="374"/>
      <c r="DN117" s="374"/>
      <c r="DO117" s="374"/>
      <c r="DP117" s="374"/>
      <c r="DQ117" s="374"/>
      <c r="DR117" s="374"/>
      <c r="DS117" s="374"/>
      <c r="DT117" s="374"/>
      <c r="DU117" s="374"/>
      <c r="DV117" s="374"/>
      <c r="DW117" s="374"/>
      <c r="DX117" s="374"/>
      <c r="DY117" s="374"/>
      <c r="DZ117" s="374"/>
      <c r="EA117" s="374"/>
      <c r="EB117" s="374"/>
      <c r="EC117" s="374"/>
      <c r="ED117" s="374"/>
      <c r="EE117" s="374"/>
      <c r="EF117" s="374"/>
      <c r="EG117" s="374"/>
      <c r="EH117" s="374"/>
      <c r="EI117" s="374"/>
      <c r="EJ117" s="374"/>
      <c r="EK117" s="374"/>
      <c r="EL117" s="374"/>
      <c r="EM117" s="374"/>
      <c r="EN117" s="374"/>
      <c r="EO117" s="374"/>
      <c r="EP117" s="374"/>
      <c r="EQ117" s="374"/>
      <c r="ER117" s="374"/>
      <c r="ES117" s="374"/>
      <c r="ET117" s="374"/>
      <c r="EU117" s="374"/>
      <c r="EV117" s="374"/>
      <c r="EW117" s="374"/>
      <c r="EX117" s="374"/>
      <c r="EY117" s="374"/>
      <c r="EZ117" s="374"/>
      <c r="FA117" s="374"/>
      <c r="FB117" s="374"/>
      <c r="FC117" s="374"/>
      <c r="FD117" s="374"/>
      <c r="FE117" s="374"/>
      <c r="FF117" s="374"/>
      <c r="FG117" s="374"/>
      <c r="FH117" s="374"/>
      <c r="FI117" s="374"/>
      <c r="FJ117" s="374"/>
      <c r="FK117" s="374"/>
      <c r="FL117" s="374"/>
      <c r="FM117" s="374"/>
      <c r="FN117" s="374"/>
      <c r="FO117" s="374"/>
      <c r="FP117" s="374"/>
      <c r="FQ117" s="374"/>
      <c r="FR117" s="374"/>
      <c r="FS117" s="374"/>
      <c r="FT117" s="374"/>
      <c r="FU117" s="374"/>
      <c r="FV117" s="374"/>
      <c r="FW117" s="374"/>
      <c r="FX117" s="374"/>
      <c r="FY117" s="374"/>
      <c r="FZ117" s="374"/>
      <c r="GA117" s="374"/>
      <c r="GB117" s="374"/>
      <c r="GC117" s="374"/>
      <c r="GD117" s="374"/>
      <c r="GE117" s="374"/>
      <c r="GF117" s="374"/>
      <c r="GG117" s="374"/>
      <c r="GH117" s="374"/>
      <c r="GI117" s="374"/>
      <c r="GJ117" s="374"/>
      <c r="GK117" s="374"/>
      <c r="GL117" s="374"/>
      <c r="GM117" s="374"/>
      <c r="GN117" s="374"/>
      <c r="GO117" s="374"/>
      <c r="GP117" s="374"/>
      <c r="GQ117" s="374"/>
      <c r="GR117" s="374"/>
      <c r="GS117" s="374"/>
      <c r="GT117" s="374"/>
      <c r="GU117" s="374"/>
      <c r="GV117" s="374"/>
      <c r="GW117" s="374"/>
      <c r="GX117" s="374"/>
      <c r="GY117" s="374"/>
      <c r="GZ117" s="374"/>
      <c r="HA117" s="374"/>
      <c r="HB117" s="374"/>
      <c r="HC117" s="374"/>
      <c r="HD117" s="374"/>
      <c r="HE117" s="374"/>
      <c r="HF117" s="374"/>
      <c r="HG117" s="374"/>
      <c r="HH117" s="374"/>
      <c r="HI117" s="374"/>
      <c r="HJ117" s="374"/>
      <c r="HK117" s="374"/>
      <c r="HL117" s="374"/>
      <c r="HM117" s="374"/>
      <c r="HN117" s="374"/>
      <c r="HO117" s="374"/>
      <c r="HP117" s="374"/>
      <c r="HQ117" s="374"/>
      <c r="HR117" s="374"/>
      <c r="HS117" s="374"/>
      <c r="HT117" s="374"/>
      <c r="HU117" s="374"/>
      <c r="HV117" s="374"/>
      <c r="HW117" s="374"/>
      <c r="HX117" s="374"/>
      <c r="HY117" s="374"/>
      <c r="HZ117" s="374"/>
      <c r="IA117" s="374"/>
      <c r="IB117" s="374"/>
      <c r="IC117" s="374"/>
      <c r="ID117" s="374"/>
      <c r="IE117" s="374"/>
      <c r="IF117" s="374"/>
      <c r="IG117" s="374"/>
      <c r="IH117" s="374"/>
      <c r="II117" s="374"/>
      <c r="IJ117" s="374"/>
      <c r="IK117" s="374"/>
      <c r="IL117" s="374"/>
      <c r="IM117" s="374"/>
      <c r="IN117" s="374"/>
      <c r="IO117" s="374"/>
      <c r="IP117" s="374"/>
      <c r="IQ117" s="374"/>
      <c r="IR117" s="374"/>
      <c r="IS117" s="374"/>
      <c r="IT117" s="374"/>
      <c r="IU117" s="374"/>
      <c r="IV117" s="374"/>
    </row>
    <row r="118" spans="1:256" s="154" customFormat="1" ht="26.25" x14ac:dyDescent="0.25">
      <c r="A118" s="542" t="s">
        <v>514</v>
      </c>
      <c r="B118" s="603" t="str">
        <f>IF(ISBLANK('2. Wafer Tracking'!B111),"",'2. Wafer Tracking'!B111)</f>
        <v/>
      </c>
      <c r="C118" s="688" t="str">
        <f>IF(ISBLANK('2. Wafer Tracking'!C123),"",'2. Wafer Tracking'!C123)</f>
        <v/>
      </c>
      <c r="D118" s="689" t="str">
        <f>IF(ISBLANK('2. Wafer Tracking'!D111),"",'2. Wafer Tracking'!D111)</f>
        <v/>
      </c>
      <c r="E118" s="688" t="str">
        <f>IF(ISBLANK('2. Wafer Tracking'!E123),"",'2. Wafer Tracking'!E123)</f>
        <v/>
      </c>
      <c r="F118" s="689" t="str">
        <f>IF(ISBLANK('2. Wafer Tracking'!F111),"",'2. Wafer Tracking'!F111)</f>
        <v/>
      </c>
      <c r="G118" s="690" t="str">
        <f>IF(ISBLANK('2. Wafer Tracking'!G123),"",'2. Wafer Tracking'!G123)</f>
        <v/>
      </c>
      <c r="H118" s="689" t="str">
        <f>IF(ISBLANK('2. Wafer Tracking'!H111),"",'2. Wafer Tracking'!H111)</f>
        <v/>
      </c>
      <c r="I118" s="688" t="str">
        <f>IF(ISBLANK('2. Wafer Tracking'!I123),"",'2. Wafer Tracking'!I123)</f>
        <v/>
      </c>
      <c r="J118" s="689" t="str">
        <f>IF(ISBLANK('2. Wafer Tracking'!J111),"",'2. Wafer Tracking'!J111)</f>
        <v/>
      </c>
      <c r="K118" s="690" t="str">
        <f>IF(ISBLANK('2. Wafer Tracking'!K123),"",'2. Wafer Tracking'!K123)</f>
        <v/>
      </c>
      <c r="L118" s="689" t="str">
        <f>IF(ISBLANK('2. Wafer Tracking'!L111),"",'2. Wafer Tracking'!L111)</f>
        <v/>
      </c>
      <c r="M118" s="688" t="str">
        <f>IF(ISBLANK('2. Wafer Tracking'!M123),"",'2. Wafer Tracking'!M123)</f>
        <v/>
      </c>
      <c r="N118" s="689" t="str">
        <f>IF(ISBLANK('2. Wafer Tracking'!N111),"",'2. Wafer Tracking'!N111)</f>
        <v/>
      </c>
      <c r="O118" s="690" t="str">
        <f>IF(ISBLANK('2. Wafer Tracking'!O123),"",'2. Wafer Tracking'!O123)</f>
        <v/>
      </c>
      <c r="P118" s="689" t="str">
        <f>IF(ISBLANK('2. Wafer Tracking'!P111),"",'2. Wafer Tracking'!P111)</f>
        <v/>
      </c>
      <c r="Q118" s="688" t="str">
        <f>IF(ISBLANK('2. Wafer Tracking'!Q123),"",'2. Wafer Tracking'!Q123)</f>
        <v/>
      </c>
      <c r="R118" s="689" t="str">
        <f>IF(ISBLANK('2. Wafer Tracking'!R111),"",'2. Wafer Tracking'!R111)</f>
        <v/>
      </c>
      <c r="S118" s="690" t="str">
        <f>IF(ISBLANK('2. Wafer Tracking'!S123),"",'2. Wafer Tracking'!S123)</f>
        <v/>
      </c>
      <c r="T118" s="689" t="str">
        <f>IF(ISBLANK('2. Wafer Tracking'!T111),"",'2. Wafer Tracking'!T111)</f>
        <v/>
      </c>
      <c r="U118" s="611" t="str">
        <f>IF(ISBLANK('2. Wafer Tracking'!U123),"",'2. Wafer Tracking'!U123)</f>
        <v/>
      </c>
      <c r="V118" s="793"/>
      <c r="W118" s="793"/>
      <c r="X118" s="793"/>
      <c r="Y118" s="793"/>
      <c r="Z118" s="793"/>
      <c r="AA118" s="793"/>
      <c r="AB118" s="793"/>
      <c r="AC118" s="793"/>
      <c r="AD118" s="793"/>
      <c r="AE118" s="793"/>
      <c r="AF118" s="793"/>
      <c r="AG118" s="793"/>
      <c r="AH118" s="793"/>
      <c r="AI118" s="793"/>
      <c r="AJ118" s="793"/>
      <c r="AK118" s="793"/>
      <c r="AL118" s="793"/>
      <c r="AM118" s="793"/>
      <c r="AN118" s="793"/>
      <c r="AO118" s="374"/>
      <c r="AP118" s="374"/>
      <c r="AQ118" s="374"/>
      <c r="AR118" s="374"/>
      <c r="AS118" s="374"/>
      <c r="AT118" s="374"/>
      <c r="AU118" s="374"/>
      <c r="AV118" s="374"/>
      <c r="AW118" s="374"/>
      <c r="AX118" s="374"/>
      <c r="AY118" s="374"/>
      <c r="AZ118" s="374"/>
      <c r="BA118" s="374"/>
      <c r="BB118" s="374"/>
      <c r="BC118" s="374"/>
      <c r="BD118" s="374"/>
      <c r="BE118" s="374"/>
      <c r="BF118" s="374"/>
      <c r="BG118" s="374"/>
      <c r="BH118" s="374"/>
      <c r="BI118" s="374"/>
      <c r="BJ118" s="374"/>
      <c r="BK118" s="374"/>
      <c r="BL118" s="374"/>
      <c r="BM118" s="374"/>
      <c r="BN118" s="374"/>
      <c r="BO118" s="374"/>
      <c r="BP118" s="374"/>
      <c r="BQ118" s="374"/>
      <c r="BR118" s="374"/>
      <c r="BS118" s="374"/>
      <c r="BT118" s="374"/>
      <c r="BU118" s="374"/>
      <c r="BV118" s="374"/>
      <c r="BW118" s="374"/>
      <c r="BX118" s="374"/>
      <c r="BY118" s="374"/>
      <c r="BZ118" s="374"/>
      <c r="CA118" s="374"/>
      <c r="CB118" s="374"/>
      <c r="CC118" s="374"/>
      <c r="CD118" s="374"/>
      <c r="CE118" s="374"/>
      <c r="CF118" s="374"/>
      <c r="CG118" s="374"/>
      <c r="CH118" s="374"/>
      <c r="CI118" s="374"/>
      <c r="CJ118" s="374"/>
      <c r="CK118" s="374"/>
      <c r="CL118" s="374"/>
      <c r="CM118" s="374"/>
      <c r="CN118" s="374"/>
      <c r="CO118" s="374"/>
      <c r="CP118" s="374"/>
      <c r="CQ118" s="374"/>
      <c r="CR118" s="374"/>
      <c r="CS118" s="374"/>
      <c r="CT118" s="374"/>
      <c r="CU118" s="374"/>
      <c r="CV118" s="374"/>
      <c r="CW118" s="374"/>
      <c r="CX118" s="374"/>
      <c r="CY118" s="374"/>
      <c r="CZ118" s="374"/>
      <c r="DA118" s="374"/>
      <c r="DB118" s="374"/>
      <c r="DC118" s="374"/>
      <c r="DD118" s="374"/>
      <c r="DE118" s="374"/>
      <c r="DF118" s="374"/>
      <c r="DG118" s="374"/>
      <c r="DH118" s="374"/>
      <c r="DI118" s="374"/>
      <c r="DJ118" s="374"/>
      <c r="DK118" s="374"/>
      <c r="DL118" s="374"/>
      <c r="DM118" s="374"/>
      <c r="DN118" s="374"/>
      <c r="DO118" s="374"/>
      <c r="DP118" s="374"/>
      <c r="DQ118" s="374"/>
      <c r="DR118" s="374"/>
      <c r="DS118" s="374"/>
      <c r="DT118" s="374"/>
      <c r="DU118" s="374"/>
      <c r="DV118" s="374"/>
      <c r="DW118" s="374"/>
      <c r="DX118" s="374"/>
      <c r="DY118" s="374"/>
      <c r="DZ118" s="374"/>
      <c r="EA118" s="374"/>
      <c r="EB118" s="374"/>
      <c r="EC118" s="374"/>
      <c r="ED118" s="374"/>
      <c r="EE118" s="374"/>
      <c r="EF118" s="374"/>
      <c r="EG118" s="374"/>
      <c r="EH118" s="374"/>
      <c r="EI118" s="374"/>
      <c r="EJ118" s="374"/>
      <c r="EK118" s="374"/>
      <c r="EL118" s="374"/>
      <c r="EM118" s="374"/>
      <c r="EN118" s="374"/>
      <c r="EO118" s="374"/>
      <c r="EP118" s="374"/>
      <c r="EQ118" s="374"/>
      <c r="ER118" s="374"/>
      <c r="ES118" s="374"/>
      <c r="ET118" s="374"/>
      <c r="EU118" s="374"/>
      <c r="EV118" s="374"/>
      <c r="EW118" s="374"/>
      <c r="EX118" s="374"/>
      <c r="EY118" s="374"/>
      <c r="EZ118" s="374"/>
      <c r="FA118" s="374"/>
      <c r="FB118" s="374"/>
      <c r="FC118" s="374"/>
      <c r="FD118" s="374"/>
      <c r="FE118" s="374"/>
      <c r="FF118" s="374"/>
      <c r="FG118" s="374"/>
      <c r="FH118" s="374"/>
      <c r="FI118" s="374"/>
      <c r="FJ118" s="374"/>
      <c r="FK118" s="374"/>
      <c r="FL118" s="374"/>
      <c r="FM118" s="374"/>
      <c r="FN118" s="374"/>
      <c r="FO118" s="374"/>
      <c r="FP118" s="374"/>
      <c r="FQ118" s="374"/>
      <c r="FR118" s="374"/>
      <c r="FS118" s="374"/>
      <c r="FT118" s="374"/>
      <c r="FU118" s="374"/>
      <c r="FV118" s="374"/>
      <c r="FW118" s="374"/>
      <c r="FX118" s="374"/>
      <c r="FY118" s="374"/>
      <c r="FZ118" s="374"/>
      <c r="GA118" s="374"/>
      <c r="GB118" s="374"/>
      <c r="GC118" s="374"/>
      <c r="GD118" s="374"/>
      <c r="GE118" s="374"/>
      <c r="GF118" s="374"/>
      <c r="GG118" s="374"/>
      <c r="GH118" s="374"/>
      <c r="GI118" s="374"/>
      <c r="GJ118" s="374"/>
      <c r="GK118" s="374"/>
      <c r="GL118" s="374"/>
      <c r="GM118" s="374"/>
      <c r="GN118" s="374"/>
      <c r="GO118" s="374"/>
      <c r="GP118" s="374"/>
      <c r="GQ118" s="374"/>
      <c r="GR118" s="374"/>
      <c r="GS118" s="374"/>
      <c r="GT118" s="374"/>
      <c r="GU118" s="374"/>
      <c r="GV118" s="374"/>
      <c r="GW118" s="374"/>
      <c r="GX118" s="374"/>
      <c r="GY118" s="374"/>
      <c r="GZ118" s="374"/>
      <c r="HA118" s="374"/>
      <c r="HB118" s="374"/>
      <c r="HC118" s="374"/>
      <c r="HD118" s="374"/>
      <c r="HE118" s="374"/>
      <c r="HF118" s="374"/>
      <c r="HG118" s="374"/>
      <c r="HH118" s="374"/>
      <c r="HI118" s="374"/>
      <c r="HJ118" s="374"/>
      <c r="HK118" s="374"/>
      <c r="HL118" s="374"/>
      <c r="HM118" s="374"/>
      <c r="HN118" s="374"/>
      <c r="HO118" s="374"/>
      <c r="HP118" s="374"/>
      <c r="HQ118" s="374"/>
      <c r="HR118" s="374"/>
      <c r="HS118" s="374"/>
      <c r="HT118" s="374"/>
      <c r="HU118" s="374"/>
      <c r="HV118" s="374"/>
      <c r="HW118" s="374"/>
      <c r="HX118" s="374"/>
      <c r="HY118" s="374"/>
      <c r="HZ118" s="374"/>
      <c r="IA118" s="374"/>
      <c r="IB118" s="374"/>
      <c r="IC118" s="374"/>
      <c r="ID118" s="374"/>
      <c r="IE118" s="374"/>
      <c r="IF118" s="374"/>
      <c r="IG118" s="374"/>
      <c r="IH118" s="374"/>
      <c r="II118" s="374"/>
      <c r="IJ118" s="374"/>
      <c r="IK118" s="374"/>
      <c r="IL118" s="374"/>
      <c r="IM118" s="374"/>
      <c r="IN118" s="374"/>
      <c r="IO118" s="374"/>
      <c r="IP118" s="374"/>
      <c r="IQ118" s="374"/>
      <c r="IR118" s="374"/>
      <c r="IS118" s="374"/>
      <c r="IT118" s="374"/>
      <c r="IU118" s="374"/>
      <c r="IV118" s="374"/>
    </row>
    <row r="119" spans="1:256" s="154" customFormat="1" ht="26.25" x14ac:dyDescent="0.25">
      <c r="A119" s="542" t="s">
        <v>515</v>
      </c>
      <c r="B119" s="603" t="str">
        <f>IF(ISBLANK('2. Wafer Tracking'!B164),"",'2. Wafer Tracking'!B164)</f>
        <v/>
      </c>
      <c r="C119" s="688" t="str">
        <f>IF(ISBLANK('2. Wafer Tracking'!C176),"",'2. Wafer Tracking'!C176)</f>
        <v/>
      </c>
      <c r="D119" s="689" t="str">
        <f>IF(ISBLANK('2. Wafer Tracking'!D164),"",'2. Wafer Tracking'!D164)</f>
        <v/>
      </c>
      <c r="E119" s="688" t="str">
        <f>IF(ISBLANK('2. Wafer Tracking'!E176),"",'2. Wafer Tracking'!E176)</f>
        <v/>
      </c>
      <c r="F119" s="689" t="str">
        <f>IF(ISBLANK('2. Wafer Tracking'!F164),"",'2. Wafer Tracking'!F164)</f>
        <v/>
      </c>
      <c r="G119" s="690" t="str">
        <f>IF(ISBLANK('2. Wafer Tracking'!G176),"",'2. Wafer Tracking'!G176)</f>
        <v/>
      </c>
      <c r="H119" s="689" t="str">
        <f>IF(ISBLANK('2. Wafer Tracking'!H164),"",'2. Wafer Tracking'!H164)</f>
        <v/>
      </c>
      <c r="I119" s="688" t="str">
        <f>IF(ISBLANK('2. Wafer Tracking'!I176),"",'2. Wafer Tracking'!I176)</f>
        <v/>
      </c>
      <c r="J119" s="689" t="str">
        <f>IF(ISBLANK('2. Wafer Tracking'!J164),"",'2. Wafer Tracking'!J164)</f>
        <v/>
      </c>
      <c r="K119" s="690" t="str">
        <f>IF(ISBLANK('2. Wafer Tracking'!K176),"",'2. Wafer Tracking'!K176)</f>
        <v/>
      </c>
      <c r="L119" s="689" t="str">
        <f>IF(ISBLANK('2. Wafer Tracking'!L164),"",'2. Wafer Tracking'!L164)</f>
        <v/>
      </c>
      <c r="M119" s="688" t="str">
        <f>IF(ISBLANK('2. Wafer Tracking'!M176),"",'2. Wafer Tracking'!M176)</f>
        <v/>
      </c>
      <c r="N119" s="689" t="str">
        <f>IF(ISBLANK('2. Wafer Tracking'!N164),"",'2. Wafer Tracking'!N164)</f>
        <v/>
      </c>
      <c r="O119" s="690" t="str">
        <f>IF(ISBLANK('2. Wafer Tracking'!O176),"",'2. Wafer Tracking'!O176)</f>
        <v/>
      </c>
      <c r="P119" s="689" t="str">
        <f>IF(ISBLANK('2. Wafer Tracking'!P164),"",'2. Wafer Tracking'!P164)</f>
        <v/>
      </c>
      <c r="Q119" s="688" t="str">
        <f>IF(ISBLANK('2. Wafer Tracking'!Q176),"",'2. Wafer Tracking'!Q176)</f>
        <v/>
      </c>
      <c r="R119" s="689" t="str">
        <f>IF(ISBLANK('2. Wafer Tracking'!R164),"",'2. Wafer Tracking'!R164)</f>
        <v/>
      </c>
      <c r="S119" s="690" t="str">
        <f>IF(ISBLANK('2. Wafer Tracking'!S176),"",'2. Wafer Tracking'!S176)</f>
        <v/>
      </c>
      <c r="T119" s="689" t="str">
        <f>IF(ISBLANK('2. Wafer Tracking'!T164),"",'2. Wafer Tracking'!T164)</f>
        <v/>
      </c>
      <c r="U119" s="611" t="str">
        <f>IF(ISBLANK('2. Wafer Tracking'!U176),"",'2. Wafer Tracking'!U176)</f>
        <v/>
      </c>
      <c r="V119" s="793"/>
      <c r="W119" s="793"/>
      <c r="X119" s="793"/>
      <c r="Y119" s="793"/>
      <c r="Z119" s="793"/>
      <c r="AA119" s="793"/>
      <c r="AB119" s="793"/>
      <c r="AC119" s="793"/>
      <c r="AD119" s="793"/>
      <c r="AE119" s="793"/>
      <c r="AF119" s="793"/>
      <c r="AG119" s="793"/>
      <c r="AH119" s="793"/>
      <c r="AI119" s="793"/>
      <c r="AJ119" s="793"/>
      <c r="AK119" s="793"/>
      <c r="AL119" s="793"/>
      <c r="AM119" s="793"/>
      <c r="AN119" s="793"/>
      <c r="AO119" s="374"/>
      <c r="AP119" s="374"/>
      <c r="AQ119" s="374"/>
      <c r="AR119" s="374"/>
      <c r="AS119" s="374"/>
      <c r="AT119" s="374"/>
      <c r="AU119" s="374"/>
      <c r="AV119" s="374"/>
      <c r="AW119" s="374"/>
      <c r="AX119" s="374"/>
      <c r="AY119" s="374"/>
      <c r="AZ119" s="374"/>
      <c r="BA119" s="374"/>
      <c r="BB119" s="374"/>
      <c r="BC119" s="374"/>
      <c r="BD119" s="374"/>
      <c r="BE119" s="374"/>
      <c r="BF119" s="374"/>
      <c r="BG119" s="374"/>
      <c r="BH119" s="374"/>
      <c r="BI119" s="374"/>
      <c r="BJ119" s="374"/>
      <c r="BK119" s="374"/>
      <c r="BL119" s="374"/>
      <c r="BM119" s="374"/>
      <c r="BN119" s="374"/>
      <c r="BO119" s="374"/>
      <c r="BP119" s="374"/>
      <c r="BQ119" s="374"/>
      <c r="BR119" s="374"/>
      <c r="BS119" s="374"/>
      <c r="BT119" s="374"/>
      <c r="BU119" s="374"/>
      <c r="BV119" s="374"/>
      <c r="BW119" s="374"/>
      <c r="BX119" s="374"/>
      <c r="BY119" s="374"/>
      <c r="BZ119" s="374"/>
      <c r="CA119" s="374"/>
      <c r="CB119" s="374"/>
      <c r="CC119" s="374"/>
      <c r="CD119" s="374"/>
      <c r="CE119" s="374"/>
      <c r="CF119" s="374"/>
      <c r="CG119" s="374"/>
      <c r="CH119" s="374"/>
      <c r="CI119" s="374"/>
      <c r="CJ119" s="374"/>
      <c r="CK119" s="374"/>
      <c r="CL119" s="374"/>
      <c r="CM119" s="374"/>
      <c r="CN119" s="374"/>
      <c r="CO119" s="374"/>
      <c r="CP119" s="374"/>
      <c r="CQ119" s="374"/>
      <c r="CR119" s="374"/>
      <c r="CS119" s="374"/>
      <c r="CT119" s="374"/>
      <c r="CU119" s="374"/>
      <c r="CV119" s="374"/>
      <c r="CW119" s="374"/>
      <c r="CX119" s="374"/>
      <c r="CY119" s="374"/>
      <c r="CZ119" s="374"/>
      <c r="DA119" s="374"/>
      <c r="DB119" s="374"/>
      <c r="DC119" s="374"/>
      <c r="DD119" s="374"/>
      <c r="DE119" s="374"/>
      <c r="DF119" s="374"/>
      <c r="DG119" s="374"/>
      <c r="DH119" s="374"/>
      <c r="DI119" s="374"/>
      <c r="DJ119" s="374"/>
      <c r="DK119" s="374"/>
      <c r="DL119" s="374"/>
      <c r="DM119" s="374"/>
      <c r="DN119" s="374"/>
      <c r="DO119" s="374"/>
      <c r="DP119" s="374"/>
      <c r="DQ119" s="374"/>
      <c r="DR119" s="374"/>
      <c r="DS119" s="374"/>
      <c r="DT119" s="374"/>
      <c r="DU119" s="374"/>
      <c r="DV119" s="374"/>
      <c r="DW119" s="374"/>
      <c r="DX119" s="374"/>
      <c r="DY119" s="374"/>
      <c r="DZ119" s="374"/>
      <c r="EA119" s="374"/>
      <c r="EB119" s="374"/>
      <c r="EC119" s="374"/>
      <c r="ED119" s="374"/>
      <c r="EE119" s="374"/>
      <c r="EF119" s="374"/>
      <c r="EG119" s="374"/>
      <c r="EH119" s="374"/>
      <c r="EI119" s="374"/>
      <c r="EJ119" s="374"/>
      <c r="EK119" s="374"/>
      <c r="EL119" s="374"/>
      <c r="EM119" s="374"/>
      <c r="EN119" s="374"/>
      <c r="EO119" s="374"/>
      <c r="EP119" s="374"/>
      <c r="EQ119" s="374"/>
      <c r="ER119" s="374"/>
      <c r="ES119" s="374"/>
      <c r="ET119" s="374"/>
      <c r="EU119" s="374"/>
      <c r="EV119" s="374"/>
      <c r="EW119" s="374"/>
      <c r="EX119" s="374"/>
      <c r="EY119" s="374"/>
      <c r="EZ119" s="374"/>
      <c r="FA119" s="374"/>
      <c r="FB119" s="374"/>
      <c r="FC119" s="374"/>
      <c r="FD119" s="374"/>
      <c r="FE119" s="374"/>
      <c r="FF119" s="374"/>
      <c r="FG119" s="374"/>
      <c r="FH119" s="374"/>
      <c r="FI119" s="374"/>
      <c r="FJ119" s="374"/>
      <c r="FK119" s="374"/>
      <c r="FL119" s="374"/>
      <c r="FM119" s="374"/>
      <c r="FN119" s="374"/>
      <c r="FO119" s="374"/>
      <c r="FP119" s="374"/>
      <c r="FQ119" s="374"/>
      <c r="FR119" s="374"/>
      <c r="FS119" s="374"/>
      <c r="FT119" s="374"/>
      <c r="FU119" s="374"/>
      <c r="FV119" s="374"/>
      <c r="FW119" s="374"/>
      <c r="FX119" s="374"/>
      <c r="FY119" s="374"/>
      <c r="FZ119" s="374"/>
      <c r="GA119" s="374"/>
      <c r="GB119" s="374"/>
      <c r="GC119" s="374"/>
      <c r="GD119" s="374"/>
      <c r="GE119" s="374"/>
      <c r="GF119" s="374"/>
      <c r="GG119" s="374"/>
      <c r="GH119" s="374"/>
      <c r="GI119" s="374"/>
      <c r="GJ119" s="374"/>
      <c r="GK119" s="374"/>
      <c r="GL119" s="374"/>
      <c r="GM119" s="374"/>
      <c r="GN119" s="374"/>
      <c r="GO119" s="374"/>
      <c r="GP119" s="374"/>
      <c r="GQ119" s="374"/>
      <c r="GR119" s="374"/>
      <c r="GS119" s="374"/>
      <c r="GT119" s="374"/>
      <c r="GU119" s="374"/>
      <c r="GV119" s="374"/>
      <c r="GW119" s="374"/>
      <c r="GX119" s="374"/>
      <c r="GY119" s="374"/>
      <c r="GZ119" s="374"/>
      <c r="HA119" s="374"/>
      <c r="HB119" s="374"/>
      <c r="HC119" s="374"/>
      <c r="HD119" s="374"/>
      <c r="HE119" s="374"/>
      <c r="HF119" s="374"/>
      <c r="HG119" s="374"/>
      <c r="HH119" s="374"/>
      <c r="HI119" s="374"/>
      <c r="HJ119" s="374"/>
      <c r="HK119" s="374"/>
      <c r="HL119" s="374"/>
      <c r="HM119" s="374"/>
      <c r="HN119" s="374"/>
      <c r="HO119" s="374"/>
      <c r="HP119" s="374"/>
      <c r="HQ119" s="374"/>
      <c r="HR119" s="374"/>
      <c r="HS119" s="374"/>
      <c r="HT119" s="374"/>
      <c r="HU119" s="374"/>
      <c r="HV119" s="374"/>
      <c r="HW119" s="374"/>
      <c r="HX119" s="374"/>
      <c r="HY119" s="374"/>
      <c r="HZ119" s="374"/>
      <c r="IA119" s="374"/>
      <c r="IB119" s="374"/>
      <c r="IC119" s="374"/>
      <c r="ID119" s="374"/>
      <c r="IE119" s="374"/>
      <c r="IF119" s="374"/>
      <c r="IG119" s="374"/>
      <c r="IH119" s="374"/>
      <c r="II119" s="374"/>
      <c r="IJ119" s="374"/>
      <c r="IK119" s="374"/>
      <c r="IL119" s="374"/>
      <c r="IM119" s="374"/>
      <c r="IN119" s="374"/>
      <c r="IO119" s="374"/>
      <c r="IP119" s="374"/>
      <c r="IQ119" s="374"/>
      <c r="IR119" s="374"/>
      <c r="IS119" s="374"/>
      <c r="IT119" s="374"/>
      <c r="IU119" s="374"/>
      <c r="IV119" s="374"/>
    </row>
    <row r="120" spans="1:256" s="154" customFormat="1" ht="26.25" x14ac:dyDescent="0.25">
      <c r="A120" s="543" t="s">
        <v>516</v>
      </c>
      <c r="B120" s="604" t="str">
        <f>IF(ISBLANK('2. Wafer Tracking'!B217),"",'2. Wafer Tracking'!B217)</f>
        <v/>
      </c>
      <c r="C120" s="893" t="str">
        <f>IF(ISBLANK('2. Wafer Tracking'!C229),"",'2. Wafer Tracking'!C229)</f>
        <v/>
      </c>
      <c r="D120" s="606" t="str">
        <f>IF(ISBLANK('2. Wafer Tracking'!D217),"",'2. Wafer Tracking'!D217)</f>
        <v/>
      </c>
      <c r="E120" s="605" t="str">
        <f>IF(ISBLANK('2. Wafer Tracking'!E229),"",'2. Wafer Tracking'!E229)</f>
        <v/>
      </c>
      <c r="F120" s="606" t="str">
        <f>IF(ISBLANK('2. Wafer Tracking'!F217),"",'2. Wafer Tracking'!F217)</f>
        <v/>
      </c>
      <c r="G120" s="681" t="str">
        <f>IF(ISBLANK('2. Wafer Tracking'!G229),"",'2. Wafer Tracking'!G229)</f>
        <v/>
      </c>
      <c r="H120" s="606" t="str">
        <f>IF(ISBLANK('2. Wafer Tracking'!H217),"",'2. Wafer Tracking'!H217)</f>
        <v/>
      </c>
      <c r="I120" s="605" t="str">
        <f>IF(ISBLANK('2. Wafer Tracking'!I229),"",'2. Wafer Tracking'!I229)</f>
        <v/>
      </c>
      <c r="J120" s="606" t="str">
        <f>IF(ISBLANK('2. Wafer Tracking'!J217),"",'2. Wafer Tracking'!J217)</f>
        <v/>
      </c>
      <c r="K120" s="681" t="str">
        <f>IF(ISBLANK('2. Wafer Tracking'!K229),"",'2. Wafer Tracking'!K229)</f>
        <v/>
      </c>
      <c r="L120" s="606" t="str">
        <f>IF(ISBLANK('2. Wafer Tracking'!L217),"",'2. Wafer Tracking'!L217)</f>
        <v/>
      </c>
      <c r="M120" s="605" t="str">
        <f>IF(ISBLANK('2. Wafer Tracking'!M229),"",'2. Wafer Tracking'!M229)</f>
        <v/>
      </c>
      <c r="N120" s="606" t="str">
        <f>IF(ISBLANK('2. Wafer Tracking'!N217),"",'2. Wafer Tracking'!N217)</f>
        <v/>
      </c>
      <c r="O120" s="681" t="str">
        <f>IF(ISBLANK('2. Wafer Tracking'!O229),"",'2. Wafer Tracking'!O229)</f>
        <v/>
      </c>
      <c r="P120" s="606" t="str">
        <f>IF(ISBLANK('2. Wafer Tracking'!P217),"",'2. Wafer Tracking'!P217)</f>
        <v/>
      </c>
      <c r="Q120" s="605" t="str">
        <f>IF(ISBLANK('2. Wafer Tracking'!Q229),"",'2. Wafer Tracking'!Q229)</f>
        <v/>
      </c>
      <c r="R120" s="606" t="str">
        <f>IF(ISBLANK('2. Wafer Tracking'!R217),"",'2. Wafer Tracking'!R217)</f>
        <v/>
      </c>
      <c r="S120" s="681" t="str">
        <f>IF(ISBLANK('2. Wafer Tracking'!S229),"",'2. Wafer Tracking'!S229)</f>
        <v/>
      </c>
      <c r="T120" s="606" t="str">
        <f>IF(ISBLANK('2. Wafer Tracking'!T217),"",'2. Wafer Tracking'!T217)</f>
        <v/>
      </c>
      <c r="U120" s="894" t="str">
        <f>IF(ISBLANK('2. Wafer Tracking'!U229),"",'2. Wafer Tracking'!U229)</f>
        <v/>
      </c>
      <c r="V120" s="793"/>
      <c r="W120" s="793"/>
      <c r="X120" s="793"/>
      <c r="Y120" s="793"/>
      <c r="Z120" s="793"/>
      <c r="AA120" s="793"/>
      <c r="AB120" s="793"/>
      <c r="AC120" s="793"/>
      <c r="AD120" s="793"/>
      <c r="AE120" s="793"/>
      <c r="AF120" s="793"/>
      <c r="AG120" s="793"/>
      <c r="AH120" s="793"/>
      <c r="AI120" s="793"/>
      <c r="AJ120" s="793"/>
      <c r="AK120" s="793"/>
      <c r="AL120" s="793"/>
      <c r="AM120" s="793"/>
      <c r="AN120" s="793"/>
      <c r="AO120" s="374"/>
      <c r="AP120" s="374"/>
      <c r="AQ120" s="374"/>
      <c r="AR120" s="374"/>
      <c r="AS120" s="374"/>
      <c r="AT120" s="374"/>
      <c r="AU120" s="374"/>
      <c r="AV120" s="374"/>
      <c r="AW120" s="374"/>
      <c r="AX120" s="374"/>
      <c r="AY120" s="374"/>
      <c r="AZ120" s="374"/>
      <c r="BA120" s="374"/>
      <c r="BB120" s="374"/>
      <c r="BC120" s="374"/>
      <c r="BD120" s="374"/>
      <c r="BE120" s="374"/>
      <c r="BF120" s="374"/>
      <c r="BG120" s="374"/>
      <c r="BH120" s="374"/>
      <c r="BI120" s="374"/>
      <c r="BJ120" s="374"/>
      <c r="BK120" s="374"/>
      <c r="BL120" s="374"/>
      <c r="BM120" s="374"/>
      <c r="BN120" s="374"/>
      <c r="BO120" s="374"/>
      <c r="BP120" s="374"/>
      <c r="BQ120" s="374"/>
      <c r="BR120" s="374"/>
      <c r="BS120" s="374"/>
      <c r="BT120" s="374"/>
      <c r="BU120" s="374"/>
      <c r="BV120" s="374"/>
      <c r="BW120" s="374"/>
      <c r="BX120" s="374"/>
      <c r="BY120" s="374"/>
      <c r="BZ120" s="374"/>
      <c r="CA120" s="374"/>
      <c r="CB120" s="374"/>
      <c r="CC120" s="374"/>
      <c r="CD120" s="374"/>
      <c r="CE120" s="374"/>
      <c r="CF120" s="374"/>
      <c r="CG120" s="374"/>
      <c r="CH120" s="374"/>
      <c r="CI120" s="374"/>
      <c r="CJ120" s="374"/>
      <c r="CK120" s="374"/>
      <c r="CL120" s="374"/>
      <c r="CM120" s="374"/>
      <c r="CN120" s="374"/>
      <c r="CO120" s="374"/>
      <c r="CP120" s="374"/>
      <c r="CQ120" s="374"/>
      <c r="CR120" s="374"/>
      <c r="CS120" s="374"/>
      <c r="CT120" s="374"/>
      <c r="CU120" s="374"/>
      <c r="CV120" s="374"/>
      <c r="CW120" s="374"/>
      <c r="CX120" s="374"/>
      <c r="CY120" s="374"/>
      <c r="CZ120" s="374"/>
      <c r="DA120" s="374"/>
      <c r="DB120" s="374"/>
      <c r="DC120" s="374"/>
      <c r="DD120" s="374"/>
      <c r="DE120" s="374"/>
      <c r="DF120" s="374"/>
      <c r="DG120" s="374"/>
      <c r="DH120" s="374"/>
      <c r="DI120" s="374"/>
      <c r="DJ120" s="374"/>
      <c r="DK120" s="374"/>
      <c r="DL120" s="374"/>
      <c r="DM120" s="374"/>
      <c r="DN120" s="374"/>
      <c r="DO120" s="374"/>
      <c r="DP120" s="374"/>
      <c r="DQ120" s="374"/>
      <c r="DR120" s="374"/>
      <c r="DS120" s="374"/>
      <c r="DT120" s="374"/>
      <c r="DU120" s="374"/>
      <c r="DV120" s="374"/>
      <c r="DW120" s="374"/>
      <c r="DX120" s="374"/>
      <c r="DY120" s="374"/>
      <c r="DZ120" s="374"/>
      <c r="EA120" s="374"/>
      <c r="EB120" s="374"/>
      <c r="EC120" s="374"/>
      <c r="ED120" s="374"/>
      <c r="EE120" s="374"/>
      <c r="EF120" s="374"/>
      <c r="EG120" s="374"/>
      <c r="EH120" s="374"/>
      <c r="EI120" s="374"/>
      <c r="EJ120" s="374"/>
      <c r="EK120" s="374"/>
      <c r="EL120" s="374"/>
      <c r="EM120" s="374"/>
      <c r="EN120" s="374"/>
      <c r="EO120" s="374"/>
      <c r="EP120" s="374"/>
      <c r="EQ120" s="374"/>
      <c r="ER120" s="374"/>
      <c r="ES120" s="374"/>
      <c r="ET120" s="374"/>
      <c r="EU120" s="374"/>
      <c r="EV120" s="374"/>
      <c r="EW120" s="374"/>
      <c r="EX120" s="374"/>
      <c r="EY120" s="374"/>
      <c r="EZ120" s="374"/>
      <c r="FA120" s="374"/>
      <c r="FB120" s="374"/>
      <c r="FC120" s="374"/>
      <c r="FD120" s="374"/>
      <c r="FE120" s="374"/>
      <c r="FF120" s="374"/>
      <c r="FG120" s="374"/>
      <c r="FH120" s="374"/>
      <c r="FI120" s="374"/>
      <c r="FJ120" s="374"/>
      <c r="FK120" s="374"/>
      <c r="FL120" s="374"/>
      <c r="FM120" s="374"/>
      <c r="FN120" s="374"/>
      <c r="FO120" s="374"/>
      <c r="FP120" s="374"/>
      <c r="FQ120" s="374"/>
      <c r="FR120" s="374"/>
      <c r="FS120" s="374"/>
      <c r="FT120" s="374"/>
      <c r="FU120" s="374"/>
      <c r="FV120" s="374"/>
      <c r="FW120" s="374"/>
      <c r="FX120" s="374"/>
      <c r="FY120" s="374"/>
      <c r="FZ120" s="374"/>
      <c r="GA120" s="374"/>
      <c r="GB120" s="374"/>
      <c r="GC120" s="374"/>
      <c r="GD120" s="374"/>
      <c r="GE120" s="374"/>
      <c r="GF120" s="374"/>
      <c r="GG120" s="374"/>
      <c r="GH120" s="374"/>
      <c r="GI120" s="374"/>
      <c r="GJ120" s="374"/>
      <c r="GK120" s="374"/>
      <c r="GL120" s="374"/>
      <c r="GM120" s="374"/>
      <c r="GN120" s="374"/>
      <c r="GO120" s="374"/>
      <c r="GP120" s="374"/>
      <c r="GQ120" s="374"/>
      <c r="GR120" s="374"/>
      <c r="GS120" s="374"/>
      <c r="GT120" s="374"/>
      <c r="GU120" s="374"/>
      <c r="GV120" s="374"/>
      <c r="GW120" s="374"/>
      <c r="GX120" s="374"/>
      <c r="GY120" s="374"/>
      <c r="GZ120" s="374"/>
      <c r="HA120" s="374"/>
      <c r="HB120" s="374"/>
      <c r="HC120" s="374"/>
      <c r="HD120" s="374"/>
      <c r="HE120" s="374"/>
      <c r="HF120" s="374"/>
      <c r="HG120" s="374"/>
      <c r="HH120" s="374"/>
      <c r="HI120" s="374"/>
      <c r="HJ120" s="374"/>
      <c r="HK120" s="374"/>
      <c r="HL120" s="374"/>
      <c r="HM120" s="374"/>
      <c r="HN120" s="374"/>
      <c r="HO120" s="374"/>
      <c r="HP120" s="374"/>
      <c r="HQ120" s="374"/>
      <c r="HR120" s="374"/>
      <c r="HS120" s="374"/>
      <c r="HT120" s="374"/>
      <c r="HU120" s="374"/>
      <c r="HV120" s="374"/>
      <c r="HW120" s="374"/>
      <c r="HX120" s="374"/>
      <c r="HY120" s="374"/>
      <c r="HZ120" s="374"/>
      <c r="IA120" s="374"/>
      <c r="IB120" s="374"/>
      <c r="IC120" s="374"/>
      <c r="ID120" s="374"/>
      <c r="IE120" s="374"/>
      <c r="IF120" s="374"/>
      <c r="IG120" s="374"/>
      <c r="IH120" s="374"/>
      <c r="II120" s="374"/>
      <c r="IJ120" s="374"/>
      <c r="IK120" s="374"/>
      <c r="IL120" s="374"/>
      <c r="IM120" s="374"/>
      <c r="IN120" s="374"/>
      <c r="IO120" s="374"/>
      <c r="IP120" s="374"/>
      <c r="IQ120" s="374"/>
      <c r="IR120" s="374"/>
      <c r="IS120" s="374"/>
      <c r="IT120" s="374"/>
      <c r="IU120" s="374"/>
      <c r="IV120" s="374"/>
    </row>
    <row r="121" spans="1:256" s="154" customFormat="1" ht="15.75" x14ac:dyDescent="0.25">
      <c r="A121" s="793"/>
      <c r="B121" s="793"/>
      <c r="C121" s="793"/>
      <c r="D121" s="793"/>
      <c r="E121" s="793"/>
      <c r="F121" s="793"/>
      <c r="G121" s="793"/>
      <c r="H121" s="793"/>
      <c r="I121" s="793"/>
      <c r="J121" s="793"/>
      <c r="K121" s="793"/>
      <c r="L121" s="793"/>
      <c r="M121" s="793"/>
      <c r="N121" s="793"/>
      <c r="O121" s="793"/>
      <c r="P121" s="793"/>
      <c r="Q121" s="793"/>
      <c r="R121" s="793"/>
      <c r="S121" s="793"/>
      <c r="T121" s="793"/>
      <c r="U121" s="793"/>
      <c r="V121" s="793"/>
      <c r="W121" s="793"/>
      <c r="X121" s="793"/>
      <c r="Y121" s="793"/>
      <c r="Z121" s="793"/>
      <c r="AA121" s="793"/>
      <c r="AB121" s="793"/>
      <c r="AC121" s="793"/>
      <c r="AD121" s="793"/>
      <c r="AE121" s="793"/>
      <c r="AF121" s="793"/>
      <c r="AG121" s="793"/>
      <c r="AH121" s="793"/>
      <c r="AI121" s="793"/>
      <c r="AJ121" s="793"/>
      <c r="AK121" s="793"/>
      <c r="AL121" s="793"/>
      <c r="AM121" s="793"/>
      <c r="AN121" s="793"/>
      <c r="AO121" s="374"/>
      <c r="AP121" s="374"/>
      <c r="AQ121" s="374"/>
      <c r="AR121" s="374"/>
      <c r="AS121" s="374"/>
      <c r="AT121" s="374"/>
      <c r="AU121" s="374"/>
      <c r="AV121" s="374"/>
      <c r="AW121" s="374"/>
      <c r="AX121" s="374"/>
      <c r="AY121" s="374"/>
      <c r="AZ121" s="374"/>
      <c r="BA121" s="374"/>
      <c r="BB121" s="374"/>
      <c r="BC121" s="374"/>
      <c r="BD121" s="374"/>
      <c r="BE121" s="374"/>
      <c r="BF121" s="374"/>
      <c r="BG121" s="374"/>
      <c r="BH121" s="374"/>
      <c r="BI121" s="374"/>
      <c r="BJ121" s="374"/>
      <c r="BK121" s="374"/>
      <c r="BL121" s="374"/>
      <c r="BM121" s="374"/>
      <c r="BN121" s="374"/>
      <c r="BO121" s="374"/>
      <c r="BP121" s="374"/>
      <c r="BQ121" s="374"/>
      <c r="BR121" s="374"/>
      <c r="BS121" s="374"/>
      <c r="BT121" s="374"/>
      <c r="BU121" s="374"/>
      <c r="BV121" s="374"/>
      <c r="BW121" s="374"/>
      <c r="BX121" s="374"/>
      <c r="BY121" s="374"/>
      <c r="BZ121" s="374"/>
      <c r="CA121" s="374"/>
      <c r="CB121" s="374"/>
      <c r="CC121" s="374"/>
      <c r="CD121" s="374"/>
      <c r="CE121" s="374"/>
      <c r="CF121" s="374"/>
      <c r="CG121" s="374"/>
      <c r="CH121" s="374"/>
      <c r="CI121" s="374"/>
      <c r="CJ121" s="374"/>
      <c r="CK121" s="374"/>
      <c r="CL121" s="374"/>
      <c r="CM121" s="374"/>
      <c r="CN121" s="374"/>
      <c r="CO121" s="374"/>
      <c r="CP121" s="374"/>
      <c r="CQ121" s="374"/>
      <c r="CR121" s="374"/>
      <c r="CS121" s="374"/>
      <c r="CT121" s="374"/>
      <c r="CU121" s="374"/>
      <c r="CV121" s="374"/>
      <c r="CW121" s="374"/>
      <c r="CX121" s="374"/>
      <c r="CY121" s="374"/>
      <c r="CZ121" s="374"/>
      <c r="DA121" s="374"/>
      <c r="DB121" s="374"/>
      <c r="DC121" s="374"/>
      <c r="DD121" s="374"/>
      <c r="DE121" s="374"/>
      <c r="DF121" s="374"/>
      <c r="DG121" s="374"/>
      <c r="DH121" s="374"/>
      <c r="DI121" s="374"/>
      <c r="DJ121" s="374"/>
      <c r="DK121" s="374"/>
      <c r="DL121" s="374"/>
      <c r="DM121" s="374"/>
      <c r="DN121" s="374"/>
      <c r="DO121" s="374"/>
      <c r="DP121" s="374"/>
      <c r="DQ121" s="374"/>
      <c r="DR121" s="374"/>
      <c r="DS121" s="374"/>
      <c r="DT121" s="374"/>
      <c r="DU121" s="374"/>
      <c r="DV121" s="374"/>
      <c r="DW121" s="374"/>
      <c r="DX121" s="374"/>
      <c r="DY121" s="374"/>
      <c r="DZ121" s="374"/>
      <c r="EA121" s="374"/>
      <c r="EB121" s="374"/>
      <c r="EC121" s="374"/>
      <c r="ED121" s="374"/>
      <c r="EE121" s="374"/>
      <c r="EF121" s="374"/>
      <c r="EG121" s="374"/>
      <c r="EH121" s="374"/>
      <c r="EI121" s="374"/>
      <c r="EJ121" s="374"/>
      <c r="EK121" s="374"/>
      <c r="EL121" s="374"/>
      <c r="EM121" s="374"/>
      <c r="EN121" s="374"/>
      <c r="EO121" s="374"/>
      <c r="EP121" s="374"/>
      <c r="EQ121" s="374"/>
      <c r="ER121" s="374"/>
      <c r="ES121" s="374"/>
      <c r="ET121" s="374"/>
      <c r="EU121" s="374"/>
      <c r="EV121" s="374"/>
      <c r="EW121" s="374"/>
      <c r="EX121" s="374"/>
      <c r="EY121" s="374"/>
      <c r="EZ121" s="374"/>
      <c r="FA121" s="374"/>
      <c r="FB121" s="374"/>
      <c r="FC121" s="374"/>
      <c r="FD121" s="374"/>
      <c r="FE121" s="374"/>
      <c r="FF121" s="374"/>
      <c r="FG121" s="374"/>
      <c r="FH121" s="374"/>
      <c r="FI121" s="374"/>
      <c r="FJ121" s="374"/>
      <c r="FK121" s="374"/>
      <c r="FL121" s="374"/>
      <c r="FM121" s="374"/>
      <c r="FN121" s="374"/>
      <c r="FO121" s="374"/>
      <c r="FP121" s="374"/>
      <c r="FQ121" s="374"/>
      <c r="FR121" s="374"/>
      <c r="FS121" s="374"/>
      <c r="FT121" s="374"/>
      <c r="FU121" s="374"/>
      <c r="FV121" s="374"/>
      <c r="FW121" s="374"/>
      <c r="FX121" s="374"/>
      <c r="FY121" s="374"/>
      <c r="FZ121" s="374"/>
      <c r="GA121" s="374"/>
      <c r="GB121" s="374"/>
      <c r="GC121" s="374"/>
      <c r="GD121" s="374"/>
      <c r="GE121" s="374"/>
      <c r="GF121" s="374"/>
      <c r="GG121" s="374"/>
      <c r="GH121" s="374"/>
      <c r="GI121" s="374"/>
      <c r="GJ121" s="374"/>
      <c r="GK121" s="374"/>
      <c r="GL121" s="374"/>
      <c r="GM121" s="374"/>
      <c r="GN121" s="374"/>
      <c r="GO121" s="374"/>
      <c r="GP121" s="374"/>
      <c r="GQ121" s="374"/>
      <c r="GR121" s="374"/>
      <c r="GS121" s="374"/>
      <c r="GT121" s="374"/>
      <c r="GU121" s="374"/>
      <c r="GV121" s="374"/>
      <c r="GW121" s="374"/>
      <c r="GX121" s="374"/>
      <c r="GY121" s="374"/>
      <c r="GZ121" s="374"/>
      <c r="HA121" s="374"/>
      <c r="HB121" s="374"/>
      <c r="HC121" s="374"/>
      <c r="HD121" s="374"/>
      <c r="HE121" s="374"/>
      <c r="HF121" s="374"/>
      <c r="HG121" s="374"/>
      <c r="HH121" s="374"/>
      <c r="HI121" s="374"/>
      <c r="HJ121" s="374"/>
      <c r="HK121" s="374"/>
      <c r="HL121" s="374"/>
      <c r="HM121" s="374"/>
      <c r="HN121" s="374"/>
      <c r="HO121" s="374"/>
      <c r="HP121" s="374"/>
      <c r="HQ121" s="374"/>
      <c r="HR121" s="374"/>
      <c r="HS121" s="374"/>
      <c r="HT121" s="374"/>
      <c r="HU121" s="374"/>
      <c r="HV121" s="374"/>
      <c r="HW121" s="374"/>
      <c r="HX121" s="374"/>
      <c r="HY121" s="374"/>
      <c r="HZ121" s="374"/>
      <c r="IA121" s="374"/>
      <c r="IB121" s="374"/>
      <c r="IC121" s="374"/>
      <c r="ID121" s="374"/>
      <c r="IE121" s="374"/>
      <c r="IF121" s="374"/>
      <c r="IG121" s="374"/>
      <c r="IH121" s="374"/>
      <c r="II121" s="374"/>
      <c r="IJ121" s="374"/>
      <c r="IK121" s="374"/>
      <c r="IL121" s="374"/>
      <c r="IM121" s="374"/>
      <c r="IN121" s="374"/>
      <c r="IO121" s="374"/>
      <c r="IP121" s="374"/>
      <c r="IQ121" s="374"/>
      <c r="IR121" s="374"/>
      <c r="IS121" s="374"/>
      <c r="IT121" s="374"/>
      <c r="IU121" s="374"/>
      <c r="IV121" s="374"/>
    </row>
    <row r="122" spans="1:256" s="154" customFormat="1" ht="15.75" x14ac:dyDescent="0.25">
      <c r="A122" s="793"/>
      <c r="B122" s="793"/>
      <c r="C122" s="793"/>
      <c r="D122" s="793"/>
      <c r="E122" s="793"/>
      <c r="F122" s="793"/>
      <c r="G122" s="793"/>
      <c r="H122" s="793"/>
      <c r="I122" s="793"/>
      <c r="J122" s="793"/>
      <c r="K122" s="793"/>
      <c r="L122" s="793"/>
      <c r="M122" s="793"/>
      <c r="N122" s="793"/>
      <c r="O122" s="793"/>
      <c r="P122" s="793"/>
      <c r="Q122" s="793"/>
      <c r="R122" s="793"/>
      <c r="S122" s="793"/>
      <c r="T122" s="793"/>
      <c r="U122" s="793"/>
      <c r="V122" s="793"/>
      <c r="W122" s="793"/>
      <c r="X122" s="793"/>
      <c r="Y122" s="793"/>
      <c r="Z122" s="793"/>
      <c r="AA122" s="793"/>
      <c r="AB122" s="793"/>
      <c r="AC122" s="793"/>
      <c r="AD122" s="793"/>
      <c r="AE122" s="793"/>
      <c r="AF122" s="793"/>
      <c r="AG122" s="793"/>
      <c r="AH122" s="793"/>
      <c r="AI122" s="793"/>
      <c r="AJ122" s="793"/>
      <c r="AK122" s="793"/>
      <c r="AL122" s="793"/>
      <c r="AM122" s="793"/>
      <c r="AN122" s="793"/>
      <c r="AO122" s="374"/>
      <c r="AP122" s="374"/>
      <c r="AQ122" s="374"/>
      <c r="AR122" s="374"/>
      <c r="AS122" s="374"/>
      <c r="AT122" s="374"/>
      <c r="AU122" s="374"/>
      <c r="AV122" s="374"/>
      <c r="AW122" s="374"/>
      <c r="AX122" s="374"/>
      <c r="AY122" s="374"/>
      <c r="AZ122" s="374"/>
      <c r="BA122" s="374"/>
      <c r="BB122" s="374"/>
      <c r="BC122" s="374"/>
      <c r="BD122" s="374"/>
      <c r="BE122" s="374"/>
      <c r="BF122" s="374"/>
      <c r="BG122" s="374"/>
      <c r="BH122" s="374"/>
      <c r="BI122" s="374"/>
      <c r="BJ122" s="374"/>
      <c r="BK122" s="374"/>
      <c r="BL122" s="374"/>
      <c r="BM122" s="374"/>
      <c r="BN122" s="374"/>
      <c r="BO122" s="374"/>
      <c r="BP122" s="374"/>
      <c r="BQ122" s="374"/>
      <c r="BR122" s="374"/>
      <c r="BS122" s="374"/>
      <c r="BT122" s="374"/>
      <c r="BU122" s="374"/>
      <c r="BV122" s="374"/>
      <c r="BW122" s="374"/>
      <c r="BX122" s="374"/>
      <c r="BY122" s="374"/>
      <c r="BZ122" s="374"/>
      <c r="CA122" s="374"/>
      <c r="CB122" s="374"/>
      <c r="CC122" s="374"/>
      <c r="CD122" s="374"/>
      <c r="CE122" s="374"/>
      <c r="CF122" s="374"/>
      <c r="CG122" s="374"/>
      <c r="CH122" s="374"/>
      <c r="CI122" s="374"/>
      <c r="CJ122" s="374"/>
      <c r="CK122" s="374"/>
      <c r="CL122" s="374"/>
      <c r="CM122" s="374"/>
      <c r="CN122" s="374"/>
      <c r="CO122" s="374"/>
      <c r="CP122" s="374"/>
      <c r="CQ122" s="374"/>
      <c r="CR122" s="374"/>
      <c r="CS122" s="374"/>
      <c r="CT122" s="374"/>
      <c r="CU122" s="374"/>
      <c r="CV122" s="374"/>
      <c r="CW122" s="374"/>
      <c r="CX122" s="374"/>
      <c r="CY122" s="374"/>
      <c r="CZ122" s="374"/>
      <c r="DA122" s="374"/>
      <c r="DB122" s="374"/>
      <c r="DC122" s="374"/>
      <c r="DD122" s="374"/>
      <c r="DE122" s="374"/>
      <c r="DF122" s="374"/>
      <c r="DG122" s="374"/>
      <c r="DH122" s="374"/>
      <c r="DI122" s="374"/>
      <c r="DJ122" s="374"/>
      <c r="DK122" s="374"/>
      <c r="DL122" s="374"/>
      <c r="DM122" s="374"/>
      <c r="DN122" s="374"/>
      <c r="DO122" s="374"/>
      <c r="DP122" s="374"/>
      <c r="DQ122" s="374"/>
      <c r="DR122" s="374"/>
      <c r="DS122" s="374"/>
      <c r="DT122" s="374"/>
      <c r="DU122" s="374"/>
      <c r="DV122" s="374"/>
      <c r="DW122" s="374"/>
      <c r="DX122" s="374"/>
      <c r="DY122" s="374"/>
      <c r="DZ122" s="374"/>
      <c r="EA122" s="374"/>
      <c r="EB122" s="374"/>
      <c r="EC122" s="374"/>
      <c r="ED122" s="374"/>
      <c r="EE122" s="374"/>
      <c r="EF122" s="374"/>
      <c r="EG122" s="374"/>
      <c r="EH122" s="374"/>
      <c r="EI122" s="374"/>
      <c r="EJ122" s="374"/>
      <c r="EK122" s="374"/>
      <c r="EL122" s="374"/>
      <c r="EM122" s="374"/>
      <c r="EN122" s="374"/>
      <c r="EO122" s="374"/>
      <c r="EP122" s="374"/>
      <c r="EQ122" s="374"/>
      <c r="ER122" s="374"/>
      <c r="ES122" s="374"/>
      <c r="ET122" s="374"/>
      <c r="EU122" s="374"/>
      <c r="EV122" s="374"/>
      <c r="EW122" s="374"/>
      <c r="EX122" s="374"/>
      <c r="EY122" s="374"/>
      <c r="EZ122" s="374"/>
      <c r="FA122" s="374"/>
      <c r="FB122" s="374"/>
      <c r="FC122" s="374"/>
      <c r="FD122" s="374"/>
      <c r="FE122" s="374"/>
      <c r="FF122" s="374"/>
      <c r="FG122" s="374"/>
      <c r="FH122" s="374"/>
      <c r="FI122" s="374"/>
      <c r="FJ122" s="374"/>
      <c r="FK122" s="374"/>
      <c r="FL122" s="374"/>
      <c r="FM122" s="374"/>
      <c r="FN122" s="374"/>
      <c r="FO122" s="374"/>
      <c r="FP122" s="374"/>
      <c r="FQ122" s="374"/>
      <c r="FR122" s="374"/>
      <c r="FS122" s="374"/>
      <c r="FT122" s="374"/>
      <c r="FU122" s="374"/>
      <c r="FV122" s="374"/>
      <c r="FW122" s="374"/>
      <c r="FX122" s="374"/>
      <c r="FY122" s="374"/>
      <c r="FZ122" s="374"/>
      <c r="GA122" s="374"/>
      <c r="GB122" s="374"/>
      <c r="GC122" s="374"/>
      <c r="GD122" s="374"/>
      <c r="GE122" s="374"/>
      <c r="GF122" s="374"/>
      <c r="GG122" s="374"/>
      <c r="GH122" s="374"/>
      <c r="GI122" s="374"/>
      <c r="GJ122" s="374"/>
      <c r="GK122" s="374"/>
      <c r="GL122" s="374"/>
      <c r="GM122" s="374"/>
      <c r="GN122" s="374"/>
      <c r="GO122" s="374"/>
      <c r="GP122" s="374"/>
      <c r="GQ122" s="374"/>
      <c r="GR122" s="374"/>
      <c r="GS122" s="374"/>
      <c r="GT122" s="374"/>
      <c r="GU122" s="374"/>
      <c r="GV122" s="374"/>
      <c r="GW122" s="374"/>
      <c r="GX122" s="374"/>
      <c r="GY122" s="374"/>
      <c r="GZ122" s="374"/>
      <c r="HA122" s="374"/>
      <c r="HB122" s="374"/>
      <c r="HC122" s="374"/>
      <c r="HD122" s="374"/>
      <c r="HE122" s="374"/>
      <c r="HF122" s="374"/>
      <c r="HG122" s="374"/>
      <c r="HH122" s="374"/>
      <c r="HI122" s="374"/>
      <c r="HJ122" s="374"/>
      <c r="HK122" s="374"/>
      <c r="HL122" s="374"/>
      <c r="HM122" s="374"/>
      <c r="HN122" s="374"/>
      <c r="HO122" s="374"/>
      <c r="HP122" s="374"/>
      <c r="HQ122" s="374"/>
      <c r="HR122" s="374"/>
      <c r="HS122" s="374"/>
      <c r="HT122" s="374"/>
      <c r="HU122" s="374"/>
      <c r="HV122" s="374"/>
      <c r="HW122" s="374"/>
      <c r="HX122" s="374"/>
      <c r="HY122" s="374"/>
      <c r="HZ122" s="374"/>
      <c r="IA122" s="374"/>
      <c r="IB122" s="374"/>
      <c r="IC122" s="374"/>
      <c r="ID122" s="374"/>
      <c r="IE122" s="374"/>
      <c r="IF122" s="374"/>
      <c r="IG122" s="374"/>
      <c r="IH122" s="374"/>
      <c r="II122" s="374"/>
      <c r="IJ122" s="374"/>
      <c r="IK122" s="374"/>
      <c r="IL122" s="374"/>
      <c r="IM122" s="374"/>
      <c r="IN122" s="374"/>
      <c r="IO122" s="374"/>
      <c r="IP122" s="374"/>
      <c r="IQ122" s="374"/>
      <c r="IR122" s="374"/>
      <c r="IS122" s="374"/>
      <c r="IT122" s="374"/>
      <c r="IU122" s="374"/>
      <c r="IV122" s="374"/>
    </row>
    <row r="123" spans="1:256" s="154" customFormat="1" ht="16.5" thickBot="1" x14ac:dyDescent="0.3">
      <c r="A123" s="793" t="s">
        <v>381</v>
      </c>
      <c r="B123" s="877"/>
      <c r="C123" s="874"/>
      <c r="D123" s="874"/>
      <c r="E123" s="874"/>
      <c r="F123" s="874"/>
      <c r="G123" s="874"/>
      <c r="H123" s="874"/>
      <c r="I123" s="874"/>
      <c r="J123" s="874"/>
      <c r="K123" s="874"/>
      <c r="L123" s="874"/>
      <c r="M123" s="874"/>
      <c r="N123" s="874"/>
      <c r="O123" s="874"/>
      <c r="P123" s="874"/>
      <c r="Q123" s="874"/>
      <c r="R123" s="874"/>
      <c r="S123" s="874"/>
      <c r="T123" s="874"/>
      <c r="U123" s="874"/>
      <c r="V123" s="874"/>
      <c r="W123" s="874"/>
      <c r="X123" s="874"/>
      <c r="Y123" s="874"/>
      <c r="Z123" s="874"/>
      <c r="AA123" s="874"/>
      <c r="AB123" s="874"/>
      <c r="AC123" s="874"/>
      <c r="AD123" s="796"/>
      <c r="AE123" s="792"/>
      <c r="AF123" s="792"/>
      <c r="AG123" s="792"/>
      <c r="AH123" s="792"/>
      <c r="AI123" s="792"/>
      <c r="AJ123" s="792"/>
      <c r="AK123" s="792"/>
      <c r="AL123" s="792"/>
      <c r="AM123" s="792"/>
      <c r="AN123" s="792"/>
      <c r="AO123" s="193"/>
      <c r="AP123" s="193"/>
      <c r="AQ123" s="156"/>
      <c r="AR123" s="157"/>
      <c r="AS123" s="157"/>
      <c r="AT123" s="156"/>
      <c r="AU123" s="157"/>
      <c r="AV123" s="157"/>
      <c r="AW123" s="156"/>
      <c r="AX123" s="157"/>
      <c r="AY123" s="157"/>
      <c r="AZ123" s="156"/>
      <c r="BA123" s="157"/>
      <c r="BB123" s="157"/>
      <c r="BC123" s="156"/>
      <c r="BD123" s="157"/>
      <c r="BE123" s="157"/>
      <c r="BF123" s="156"/>
      <c r="BG123" s="157"/>
      <c r="BH123" s="157"/>
      <c r="BI123" s="156"/>
      <c r="BJ123" s="157"/>
      <c r="BK123" s="157"/>
      <c r="BL123" s="156"/>
      <c r="BM123" s="157"/>
      <c r="BN123" s="157"/>
      <c r="BO123" s="157"/>
      <c r="BP123" s="157"/>
      <c r="BQ123" s="157"/>
      <c r="BR123" s="157"/>
      <c r="BS123" s="157"/>
      <c r="BT123" s="157"/>
      <c r="BU123" s="157"/>
      <c r="BV123" s="157"/>
      <c r="BW123" s="157"/>
      <c r="BX123" s="156"/>
      <c r="BY123" s="157"/>
      <c r="BZ123" s="157"/>
      <c r="CA123" s="155"/>
      <c r="CB123" s="190"/>
      <c r="CI123" s="191"/>
      <c r="CK123" s="191"/>
      <c r="CL123" s="191"/>
      <c r="CN123" s="191"/>
      <c r="CO123" s="191"/>
      <c r="CP123" s="191"/>
      <c r="CT123" s="191"/>
      <c r="CU123" s="191"/>
      <c r="CV123" s="191"/>
      <c r="CW123" s="191"/>
      <c r="CX123" s="191"/>
      <c r="CY123" s="191"/>
      <c r="CZ123" s="191"/>
      <c r="DA123" s="191"/>
      <c r="DB123" s="191"/>
      <c r="DC123" s="191"/>
      <c r="DD123" s="191"/>
      <c r="DH123" s="191"/>
      <c r="DX123" s="191"/>
      <c r="DY123" s="191"/>
      <c r="DZ123" s="191"/>
      <c r="ED123" s="191"/>
      <c r="EE123" s="191"/>
      <c r="ET123" s="192"/>
      <c r="EU123" s="192"/>
      <c r="EV123" s="192"/>
      <c r="EW123" s="155"/>
      <c r="EX123" s="155"/>
      <c r="EY123" s="155"/>
      <c r="EZ123" s="155"/>
      <c r="FA123" s="155"/>
      <c r="FB123" s="155"/>
      <c r="FC123" s="155"/>
      <c r="FD123" s="155"/>
      <c r="FE123" s="155"/>
      <c r="FF123" s="155"/>
      <c r="FG123" s="155"/>
      <c r="FH123" s="155"/>
      <c r="FI123" s="155"/>
      <c r="FJ123" s="155"/>
      <c r="FK123" s="155"/>
      <c r="FL123" s="155"/>
      <c r="FM123" s="155"/>
      <c r="FO123" s="155"/>
      <c r="FQ123" s="155"/>
      <c r="FR123" s="155"/>
      <c r="FS123" s="155"/>
      <c r="FU123" s="155"/>
      <c r="FV123" s="155"/>
      <c r="FW123" s="155"/>
      <c r="FX123" s="155"/>
      <c r="FY123" s="155"/>
      <c r="FZ123" s="155"/>
      <c r="GB123" s="155"/>
      <c r="GE123" s="155"/>
    </row>
    <row r="124" spans="1:256" s="154" customFormat="1" ht="18.75" thickBot="1" x14ac:dyDescent="0.3">
      <c r="A124" s="797"/>
      <c r="B124" s="794"/>
      <c r="C124" s="1605" t="s">
        <v>513</v>
      </c>
      <c r="D124" s="1606"/>
      <c r="E124" s="1607"/>
      <c r="F124" s="801"/>
      <c r="G124" s="796"/>
      <c r="H124" s="796"/>
      <c r="I124" s="796"/>
      <c r="J124" s="796"/>
      <c r="K124" s="796"/>
      <c r="L124" s="796"/>
      <c r="M124" s="796"/>
      <c r="N124" s="796"/>
      <c r="O124" s="796"/>
      <c r="P124" s="796"/>
      <c r="Q124" s="796"/>
      <c r="R124" s="796"/>
      <c r="S124" s="796"/>
      <c r="T124" s="796"/>
      <c r="U124" s="796"/>
      <c r="V124" s="796"/>
      <c r="W124" s="796"/>
      <c r="X124" s="796"/>
      <c r="Y124" s="796"/>
      <c r="Z124" s="796"/>
      <c r="AA124" s="796"/>
      <c r="AB124" s="796"/>
      <c r="AC124" s="796"/>
      <c r="AD124" s="796"/>
      <c r="AE124" s="792"/>
      <c r="AF124" s="792"/>
      <c r="AG124" s="792"/>
      <c r="AH124" s="792"/>
      <c r="AI124" s="792"/>
      <c r="AJ124" s="792"/>
      <c r="AK124" s="792"/>
      <c r="AL124" s="792"/>
      <c r="AM124" s="792"/>
      <c r="AN124" s="792"/>
      <c r="AO124" s="193"/>
      <c r="AP124" s="193"/>
      <c r="AQ124" s="156"/>
      <c r="AR124" s="157"/>
      <c r="AS124" s="157"/>
      <c r="AT124" s="156"/>
      <c r="AU124" s="157"/>
      <c r="AV124" s="157"/>
      <c r="AW124" s="156"/>
      <c r="AX124" s="157"/>
      <c r="AY124" s="157"/>
      <c r="AZ124" s="156"/>
      <c r="BA124" s="157"/>
      <c r="BB124" s="157"/>
      <c r="BC124" s="156"/>
      <c r="BD124" s="157"/>
      <c r="BE124" s="157"/>
      <c r="BF124" s="156"/>
      <c r="BG124" s="157"/>
      <c r="BH124" s="157"/>
      <c r="BI124" s="156"/>
      <c r="BJ124" s="157"/>
      <c r="BK124" s="157"/>
      <c r="BL124" s="156"/>
      <c r="BM124" s="157"/>
      <c r="BN124" s="157"/>
      <c r="BO124" s="157"/>
      <c r="BP124" s="157"/>
      <c r="BQ124" s="157"/>
      <c r="BR124" s="157"/>
      <c r="BS124" s="157"/>
      <c r="BT124" s="157"/>
      <c r="BU124" s="157"/>
      <c r="BV124" s="157"/>
      <c r="BW124" s="157"/>
      <c r="BX124" s="156"/>
      <c r="BY124" s="157"/>
      <c r="BZ124" s="157"/>
      <c r="CA124" s="155"/>
      <c r="CB124" s="190"/>
      <c r="CI124" s="191"/>
      <c r="CK124" s="191"/>
      <c r="CL124" s="191"/>
      <c r="CN124" s="191"/>
      <c r="CO124" s="191"/>
      <c r="CP124" s="191"/>
      <c r="CT124" s="191"/>
      <c r="CU124" s="191"/>
      <c r="CV124" s="191"/>
      <c r="CW124" s="191"/>
      <c r="CX124" s="191"/>
      <c r="CY124" s="191"/>
      <c r="CZ124" s="191"/>
      <c r="DA124" s="191"/>
      <c r="DB124" s="191"/>
      <c r="DC124" s="191"/>
      <c r="DD124" s="191"/>
      <c r="DH124" s="191"/>
      <c r="DX124" s="191"/>
      <c r="DY124" s="191"/>
      <c r="DZ124" s="191"/>
      <c r="ED124" s="191"/>
      <c r="EE124" s="191"/>
      <c r="ET124" s="192"/>
      <c r="EU124" s="192"/>
      <c r="EV124" s="192"/>
      <c r="EW124" s="155"/>
      <c r="EX124" s="155"/>
      <c r="EY124" s="155"/>
      <c r="EZ124" s="155"/>
      <c r="FA124" s="155"/>
      <c r="FB124" s="155"/>
      <c r="FC124" s="155"/>
      <c r="FD124" s="155"/>
      <c r="FE124" s="155"/>
      <c r="FF124" s="155"/>
      <c r="FG124" s="155"/>
      <c r="FH124" s="155"/>
      <c r="FI124" s="155"/>
      <c r="FJ124" s="155"/>
      <c r="FK124" s="155"/>
      <c r="FL124" s="155"/>
      <c r="FM124" s="155"/>
      <c r="FO124" s="155"/>
      <c r="FQ124" s="155"/>
      <c r="FR124" s="155"/>
      <c r="FS124" s="155"/>
      <c r="FU124" s="155"/>
      <c r="FV124" s="155"/>
      <c r="FW124" s="155"/>
      <c r="FX124" s="155"/>
      <c r="FY124" s="155"/>
      <c r="FZ124" s="155"/>
      <c r="GB124" s="155"/>
      <c r="GE124" s="155"/>
    </row>
    <row r="125" spans="1:256" s="154" customFormat="1" x14ac:dyDescent="0.2">
      <c r="A125" s="802"/>
      <c r="B125" s="790"/>
      <c r="C125" s="1625" t="s">
        <v>437</v>
      </c>
      <c r="D125" s="1626"/>
      <c r="E125" s="1627"/>
      <c r="F125" s="803"/>
      <c r="G125" s="790"/>
      <c r="H125" s="790"/>
      <c r="I125" s="790"/>
      <c r="J125" s="790"/>
      <c r="K125" s="790"/>
      <c r="L125" s="790"/>
      <c r="M125" s="790"/>
      <c r="N125" s="790"/>
      <c r="O125" s="790"/>
      <c r="P125" s="790"/>
      <c r="Q125" s="790"/>
      <c r="R125" s="790"/>
      <c r="S125" s="790"/>
      <c r="T125" s="790"/>
      <c r="U125" s="790"/>
      <c r="V125" s="790"/>
      <c r="W125" s="790"/>
      <c r="X125" s="790"/>
      <c r="Y125" s="790"/>
      <c r="Z125" s="790"/>
      <c r="AA125" s="790"/>
      <c r="AB125" s="790"/>
      <c r="AC125" s="790"/>
      <c r="AD125" s="790"/>
      <c r="AE125" s="790"/>
      <c r="AF125" s="790"/>
      <c r="AG125" s="790"/>
      <c r="AH125" s="790"/>
      <c r="AI125" s="790"/>
      <c r="AJ125" s="790"/>
      <c r="AK125" s="790"/>
      <c r="AL125" s="790"/>
      <c r="AM125" s="790"/>
      <c r="AN125" s="790"/>
      <c r="AS125" s="157"/>
      <c r="AT125" s="156"/>
      <c r="AU125" s="157"/>
      <c r="AV125" s="157"/>
      <c r="AW125" s="156"/>
      <c r="AX125" s="157"/>
      <c r="AY125" s="157"/>
      <c r="AZ125" s="156"/>
      <c r="BA125" s="157"/>
      <c r="BB125" s="157"/>
      <c r="BC125" s="156"/>
      <c r="BD125" s="157"/>
      <c r="BE125" s="157"/>
      <c r="BF125" s="156"/>
      <c r="BG125" s="157"/>
      <c r="BH125" s="157"/>
      <c r="BI125" s="156"/>
      <c r="BJ125" s="157"/>
      <c r="BK125" s="157"/>
      <c r="BL125" s="156"/>
      <c r="BM125" s="157"/>
      <c r="BN125" s="157"/>
      <c r="BO125" s="157"/>
      <c r="BP125" s="157"/>
      <c r="BQ125" s="157"/>
      <c r="BR125" s="157"/>
      <c r="BS125" s="157"/>
      <c r="BT125" s="157"/>
      <c r="BU125" s="157"/>
      <c r="BV125" s="157"/>
      <c r="BW125" s="157"/>
      <c r="BX125" s="156"/>
      <c r="BY125" s="157"/>
      <c r="BZ125" s="157"/>
      <c r="CA125" s="155"/>
      <c r="CB125" s="190"/>
      <c r="CI125" s="191"/>
      <c r="CK125" s="191"/>
      <c r="CL125" s="191"/>
      <c r="CN125" s="191"/>
      <c r="CO125" s="191"/>
      <c r="CP125" s="191"/>
      <c r="CT125" s="191"/>
      <c r="CU125" s="191"/>
      <c r="CV125" s="191"/>
      <c r="CW125" s="191"/>
      <c r="CX125" s="191"/>
      <c r="CY125" s="191"/>
      <c r="CZ125" s="191"/>
      <c r="DA125" s="191"/>
      <c r="DB125" s="191"/>
      <c r="DC125" s="191"/>
      <c r="DD125" s="191"/>
      <c r="DH125" s="191"/>
      <c r="DX125" s="191"/>
      <c r="DY125" s="191"/>
      <c r="DZ125" s="191"/>
      <c r="ED125" s="191"/>
      <c r="EE125" s="191"/>
      <c r="ET125" s="192"/>
      <c r="EU125" s="192"/>
      <c r="EV125" s="192"/>
      <c r="EW125" s="155"/>
      <c r="EX125" s="155"/>
      <c r="EY125" s="155"/>
      <c r="EZ125" s="155"/>
      <c r="FA125" s="155"/>
      <c r="FB125" s="155"/>
      <c r="FC125" s="155"/>
      <c r="FD125" s="155"/>
      <c r="FE125" s="155"/>
      <c r="FF125" s="155"/>
      <c r="FG125" s="155"/>
      <c r="FH125" s="155"/>
      <c r="FI125" s="155"/>
      <c r="FJ125" s="155"/>
      <c r="FK125" s="155"/>
      <c r="FL125" s="155"/>
      <c r="FM125" s="155"/>
      <c r="FO125" s="155"/>
      <c r="FQ125" s="155"/>
      <c r="FR125" s="155"/>
      <c r="FS125" s="155"/>
      <c r="FU125" s="155"/>
      <c r="FV125" s="155"/>
      <c r="FW125" s="155"/>
      <c r="FX125" s="155"/>
      <c r="FY125" s="155"/>
      <c r="FZ125" s="155"/>
      <c r="GB125" s="155"/>
      <c r="GE125" s="155"/>
    </row>
    <row r="126" spans="1:256" s="428" customFormat="1" ht="13.5" thickBot="1" x14ac:dyDescent="0.25">
      <c r="A126" s="804"/>
      <c r="B126" s="805"/>
      <c r="C126" s="882" t="s">
        <v>556</v>
      </c>
      <c r="D126" s="810" t="s">
        <v>557</v>
      </c>
      <c r="E126" s="883" t="s">
        <v>558</v>
      </c>
      <c r="F126" s="884" t="s">
        <v>559</v>
      </c>
      <c r="G126" s="812" t="s">
        <v>560</v>
      </c>
      <c r="H126" s="812" t="s">
        <v>561</v>
      </c>
      <c r="I126" s="812" t="s">
        <v>562</v>
      </c>
      <c r="J126" s="812" t="s">
        <v>563</v>
      </c>
      <c r="K126" s="810" t="s">
        <v>564</v>
      </c>
      <c r="L126" s="813" t="s">
        <v>565</v>
      </c>
      <c r="M126" s="805"/>
      <c r="N126" s="805"/>
      <c r="O126" s="805"/>
      <c r="P126" s="805"/>
      <c r="Q126" s="805"/>
      <c r="R126" s="805"/>
      <c r="S126" s="805"/>
      <c r="T126" s="805"/>
      <c r="U126" s="805"/>
      <c r="V126" s="805"/>
      <c r="W126" s="805"/>
      <c r="X126" s="805"/>
      <c r="Y126" s="805"/>
      <c r="Z126" s="805"/>
      <c r="AA126" s="805"/>
      <c r="AB126" s="805"/>
      <c r="AC126" s="805"/>
      <c r="AD126" s="805"/>
      <c r="AE126" s="805"/>
      <c r="AF126" s="805"/>
      <c r="AG126" s="805"/>
      <c r="AH126" s="805"/>
      <c r="AI126" s="805"/>
      <c r="AJ126" s="805"/>
      <c r="AK126" s="805"/>
      <c r="AL126" s="805"/>
      <c r="AM126" s="805"/>
      <c r="AN126" s="805"/>
      <c r="AS126" s="425"/>
      <c r="AT126" s="423"/>
      <c r="AU126" s="425"/>
      <c r="AV126" s="425"/>
      <c r="AW126" s="423"/>
      <c r="AX126" s="425"/>
      <c r="AY126" s="425"/>
      <c r="AZ126" s="423"/>
      <c r="BA126" s="425"/>
      <c r="BB126" s="425"/>
      <c r="BC126" s="423"/>
      <c r="BD126" s="425"/>
      <c r="BE126" s="425"/>
      <c r="BF126" s="423"/>
      <c r="BG126" s="425"/>
      <c r="BH126" s="425"/>
      <c r="BI126" s="423"/>
      <c r="BJ126" s="425"/>
      <c r="BK126" s="425"/>
      <c r="BL126" s="423"/>
      <c r="BM126" s="425"/>
      <c r="BN126" s="425"/>
      <c r="BO126" s="425"/>
      <c r="BP126" s="425"/>
      <c r="BQ126" s="425"/>
      <c r="BR126" s="425"/>
      <c r="BS126" s="425"/>
      <c r="BT126" s="425"/>
      <c r="BU126" s="425"/>
      <c r="BV126" s="425"/>
      <c r="BW126" s="425"/>
      <c r="BX126" s="423"/>
      <c r="BY126" s="425"/>
      <c r="BZ126" s="425"/>
      <c r="CA126" s="426"/>
      <c r="CB126" s="427"/>
      <c r="CI126" s="429"/>
      <c r="CK126" s="429"/>
      <c r="CL126" s="429"/>
      <c r="CN126" s="429"/>
      <c r="CO126" s="429"/>
      <c r="CP126" s="429"/>
      <c r="CT126" s="429"/>
      <c r="CU126" s="429"/>
      <c r="CV126" s="429"/>
      <c r="CW126" s="429"/>
      <c r="CX126" s="429"/>
      <c r="CY126" s="429"/>
      <c r="CZ126" s="429"/>
      <c r="DA126" s="429"/>
      <c r="DB126" s="429"/>
      <c r="DC126" s="429"/>
      <c r="DD126" s="429"/>
      <c r="DH126" s="429"/>
      <c r="DX126" s="429"/>
      <c r="DY126" s="429"/>
      <c r="DZ126" s="429"/>
      <c r="ED126" s="429"/>
      <c r="EE126" s="429"/>
      <c r="ET126" s="430"/>
      <c r="EU126" s="430"/>
      <c r="EV126" s="430"/>
      <c r="EW126" s="426"/>
      <c r="EX126" s="426"/>
      <c r="EY126" s="426"/>
      <c r="EZ126" s="426"/>
      <c r="FA126" s="426"/>
      <c r="FB126" s="426"/>
      <c r="FC126" s="426"/>
      <c r="FD126" s="426"/>
      <c r="FE126" s="426"/>
      <c r="FF126" s="426"/>
      <c r="FG126" s="426"/>
      <c r="FH126" s="426"/>
      <c r="FI126" s="426"/>
      <c r="FJ126" s="426"/>
      <c r="FK126" s="426"/>
      <c r="FL126" s="426"/>
      <c r="FM126" s="426"/>
      <c r="FO126" s="426"/>
      <c r="FQ126" s="426"/>
      <c r="FR126" s="426"/>
      <c r="FS126" s="426"/>
      <c r="FU126" s="426"/>
      <c r="FV126" s="426"/>
      <c r="FW126" s="426"/>
      <c r="FX126" s="426"/>
      <c r="FY126" s="426"/>
      <c r="FZ126" s="426"/>
      <c r="GB126" s="426"/>
      <c r="GE126" s="426"/>
    </row>
    <row r="127" spans="1:256" s="468" customFormat="1" ht="15.75" x14ac:dyDescent="0.25">
      <c r="A127" s="814" t="s">
        <v>92</v>
      </c>
      <c r="B127" s="815" t="s">
        <v>383</v>
      </c>
      <c r="C127" s="1023" t="str">
        <f>IF((B117=""),"",(B117)*(B117))</f>
        <v/>
      </c>
      <c r="D127" s="1009" t="str">
        <f>IF((D117=""),"",(D117)*(D117))</f>
        <v/>
      </c>
      <c r="E127" s="1008" t="str">
        <f>IF((F117=""),"",(F117)*(F117))</f>
        <v/>
      </c>
      <c r="F127" s="1032" t="str">
        <f>IF((H117=""),"",(H117)*(H117))</f>
        <v/>
      </c>
      <c r="G127" s="1009" t="str">
        <f>IF((J117=""),"",(J117)*(J117))</f>
        <v/>
      </c>
      <c r="H127" s="1009" t="str">
        <f>IF((L117=""),"",(L117)*(L117))</f>
        <v/>
      </c>
      <c r="I127" s="1009" t="str">
        <f>IF((N117=""),"",(N117)*(N117))</f>
        <v/>
      </c>
      <c r="J127" s="819" t="str">
        <f>IF((P117=""),"",(P117)*(P117))</f>
        <v/>
      </c>
      <c r="K127" s="819" t="str">
        <f>IF((R117=""),"",(R117)*(R117))</f>
        <v/>
      </c>
      <c r="L127" s="819" t="str">
        <f>IF((T117=""),"",(T117)*(T117))</f>
        <v/>
      </c>
      <c r="M127" s="822"/>
      <c r="N127" s="822"/>
      <c r="O127" s="822"/>
      <c r="P127" s="822"/>
      <c r="Q127" s="822"/>
      <c r="R127" s="822"/>
      <c r="S127" s="822"/>
      <c r="T127" s="822"/>
      <c r="U127" s="822"/>
      <c r="V127" s="822"/>
      <c r="W127" s="822"/>
      <c r="X127" s="822"/>
      <c r="Y127" s="822"/>
      <c r="Z127" s="822"/>
      <c r="AA127" s="822"/>
      <c r="AB127" s="822"/>
      <c r="AC127" s="822"/>
      <c r="AD127" s="822"/>
      <c r="AE127" s="822"/>
      <c r="AF127" s="822"/>
      <c r="AG127" s="822"/>
      <c r="AH127" s="822"/>
      <c r="AI127" s="822"/>
      <c r="AJ127" s="822"/>
      <c r="AK127" s="822"/>
      <c r="AL127" s="822"/>
      <c r="AM127" s="822"/>
      <c r="AN127" s="822"/>
      <c r="AS127" s="469"/>
      <c r="AT127" s="470"/>
      <c r="AU127" s="469"/>
      <c r="AV127" s="469"/>
      <c r="AW127" s="470"/>
      <c r="AX127" s="469"/>
      <c r="AY127" s="469"/>
      <c r="AZ127" s="470"/>
      <c r="BA127" s="469"/>
      <c r="BB127" s="469"/>
      <c r="BC127" s="470"/>
      <c r="BD127" s="469"/>
      <c r="BE127" s="469"/>
      <c r="BF127" s="470"/>
      <c r="BG127" s="469"/>
      <c r="BH127" s="469"/>
      <c r="BI127" s="470"/>
      <c r="BJ127" s="469"/>
      <c r="BK127" s="469"/>
      <c r="BL127" s="470"/>
      <c r="BM127" s="469"/>
      <c r="BN127" s="469"/>
      <c r="BO127" s="469"/>
      <c r="BP127" s="469"/>
      <c r="BQ127" s="469"/>
      <c r="BR127" s="469"/>
      <c r="BS127" s="469"/>
      <c r="BT127" s="469"/>
      <c r="BU127" s="469"/>
      <c r="BV127" s="469"/>
      <c r="BW127" s="469"/>
      <c r="BX127" s="470"/>
      <c r="BY127" s="469"/>
      <c r="BZ127" s="469"/>
      <c r="CA127" s="471"/>
      <c r="CB127" s="472"/>
      <c r="CI127" s="473"/>
      <c r="CK127" s="473"/>
      <c r="CL127" s="473"/>
      <c r="CN127" s="473"/>
      <c r="CO127" s="473"/>
      <c r="CP127" s="473"/>
      <c r="CT127" s="473"/>
      <c r="CU127" s="473"/>
      <c r="CV127" s="473"/>
      <c r="CW127" s="473"/>
      <c r="CX127" s="473"/>
      <c r="CY127" s="473"/>
      <c r="CZ127" s="473"/>
      <c r="DA127" s="473"/>
      <c r="DB127" s="473"/>
      <c r="DC127" s="473"/>
      <c r="DD127" s="473"/>
      <c r="DH127" s="473"/>
      <c r="DX127" s="473"/>
      <c r="DY127" s="473"/>
      <c r="DZ127" s="473"/>
      <c r="ED127" s="473"/>
      <c r="EE127" s="473"/>
      <c r="ET127" s="474"/>
      <c r="EU127" s="474"/>
      <c r="EV127" s="474"/>
      <c r="EW127" s="471"/>
      <c r="EX127" s="471"/>
      <c r="EY127" s="471"/>
      <c r="EZ127" s="471"/>
      <c r="FA127" s="471"/>
      <c r="FB127" s="471"/>
      <c r="FC127" s="471"/>
      <c r="FD127" s="471"/>
      <c r="FE127" s="471"/>
      <c r="FF127" s="471"/>
      <c r="FG127" s="471"/>
      <c r="FH127" s="471"/>
      <c r="FI127" s="471"/>
      <c r="FJ127" s="471"/>
      <c r="FK127" s="471"/>
      <c r="FL127" s="471"/>
      <c r="FM127" s="471"/>
      <c r="FO127" s="471"/>
      <c r="FQ127" s="471"/>
      <c r="FR127" s="471"/>
      <c r="FS127" s="471"/>
      <c r="FU127" s="471"/>
      <c r="FV127" s="471"/>
      <c r="FW127" s="471"/>
      <c r="FX127" s="471"/>
      <c r="FY127" s="471"/>
      <c r="FZ127" s="471"/>
      <c r="GB127" s="471"/>
      <c r="GE127" s="471"/>
    </row>
    <row r="128" spans="1:256" s="468" customFormat="1" ht="15.75" x14ac:dyDescent="0.25">
      <c r="A128" s="814" t="s">
        <v>93</v>
      </c>
      <c r="B128" s="823" t="s">
        <v>386</v>
      </c>
      <c r="C128" s="1026" t="str">
        <f>IF((B117=""),"",(B117)*(B117)/100)</f>
        <v/>
      </c>
      <c r="D128" s="1012" t="str">
        <f>IF((D117=""),"",(D117)*(D117)/100)</f>
        <v/>
      </c>
      <c r="E128" s="1011" t="str">
        <f>IF((F117=""),"",(F117)*(F117)/100)</f>
        <v/>
      </c>
      <c r="F128" s="1033" t="str">
        <f>IF((H117=""),"",(H117)*(H117)/100)</f>
        <v/>
      </c>
      <c r="G128" s="1012" t="str">
        <f>IF((J117=""),"",(J117)*(J117)/100)</f>
        <v/>
      </c>
      <c r="H128" s="1012" t="str">
        <f>IF((L117=""),"",(L117)*(L117)/100)</f>
        <v/>
      </c>
      <c r="I128" s="1012" t="str">
        <f>IF((N117=""),"",(N117)*(N117)/100)</f>
        <v/>
      </c>
      <c r="J128" s="827" t="str">
        <f>IF((P117=""),"",(P117)*(P117)/100)</f>
        <v/>
      </c>
      <c r="K128" s="827" t="str">
        <f>IF((R117=""),"",(R117)*(R117)/100)</f>
        <v/>
      </c>
      <c r="L128" s="827" t="str">
        <f>IF((T117=""),"",(T117)*(T117)/100)</f>
        <v/>
      </c>
      <c r="M128" s="822"/>
      <c r="N128" s="822"/>
      <c r="O128" s="822"/>
      <c r="P128" s="822"/>
      <c r="Q128" s="830"/>
      <c r="R128" s="830"/>
      <c r="S128" s="830"/>
      <c r="T128" s="830"/>
      <c r="U128" s="822"/>
      <c r="V128" s="830"/>
      <c r="W128" s="830"/>
      <c r="X128" s="830"/>
      <c r="Y128" s="830"/>
      <c r="Z128" s="830"/>
      <c r="AA128" s="830"/>
      <c r="AB128" s="830"/>
      <c r="AC128" s="830"/>
      <c r="AD128" s="830"/>
      <c r="AE128" s="822"/>
      <c r="AF128" s="822"/>
      <c r="AG128" s="822"/>
      <c r="AH128" s="822"/>
      <c r="AI128" s="822"/>
      <c r="AJ128" s="822"/>
      <c r="AK128" s="822"/>
      <c r="AL128" s="822"/>
      <c r="AM128" s="822"/>
      <c r="AN128" s="822"/>
      <c r="AO128" s="470"/>
      <c r="AP128" s="470"/>
      <c r="AQ128" s="470"/>
      <c r="AR128" s="470"/>
      <c r="AS128" s="469"/>
      <c r="AT128" s="470"/>
      <c r="AU128" s="469"/>
      <c r="AV128" s="469"/>
      <c r="AW128" s="470"/>
      <c r="AX128" s="469"/>
      <c r="AY128" s="469"/>
      <c r="AZ128" s="470"/>
      <c r="BA128" s="469"/>
      <c r="BB128" s="469"/>
      <c r="BC128" s="470"/>
      <c r="BD128" s="469"/>
      <c r="BE128" s="469"/>
      <c r="BF128" s="470"/>
      <c r="BG128" s="469"/>
      <c r="BH128" s="469"/>
      <c r="BI128" s="470"/>
      <c r="BJ128" s="469"/>
      <c r="BK128" s="469"/>
      <c r="BL128" s="470"/>
      <c r="BM128" s="469"/>
      <c r="BN128" s="469"/>
      <c r="BO128" s="469"/>
      <c r="BP128" s="469"/>
      <c r="BQ128" s="469"/>
      <c r="BR128" s="469"/>
      <c r="BS128" s="469"/>
      <c r="BT128" s="469"/>
      <c r="BU128" s="469"/>
      <c r="BV128" s="469"/>
      <c r="BW128" s="469"/>
      <c r="BX128" s="470"/>
      <c r="BY128" s="469"/>
      <c r="BZ128" s="469"/>
      <c r="CA128" s="471"/>
      <c r="CB128" s="472"/>
      <c r="CI128" s="473"/>
      <c r="CK128" s="473"/>
      <c r="CL128" s="473"/>
      <c r="CN128" s="473"/>
      <c r="CO128" s="473"/>
      <c r="CP128" s="473"/>
      <c r="CT128" s="473"/>
      <c r="CU128" s="473"/>
      <c r="CV128" s="473"/>
      <c r="CW128" s="473"/>
      <c r="CX128" s="473"/>
      <c r="CY128" s="473"/>
      <c r="CZ128" s="473"/>
      <c r="DA128" s="473"/>
      <c r="DB128" s="473"/>
      <c r="DC128" s="473"/>
      <c r="DD128" s="473"/>
      <c r="DH128" s="473"/>
      <c r="DX128" s="473"/>
      <c r="DY128" s="473"/>
      <c r="DZ128" s="473"/>
      <c r="ED128" s="473"/>
      <c r="EE128" s="473"/>
      <c r="ET128" s="474"/>
      <c r="EU128" s="474"/>
      <c r="EV128" s="474"/>
      <c r="EW128" s="471"/>
      <c r="EX128" s="471"/>
      <c r="EY128" s="471"/>
      <c r="EZ128" s="471"/>
      <c r="FA128" s="471"/>
      <c r="FB128" s="471"/>
      <c r="FC128" s="471"/>
      <c r="FD128" s="471"/>
      <c r="FE128" s="471"/>
      <c r="FF128" s="471"/>
      <c r="FG128" s="471"/>
      <c r="FH128" s="471"/>
      <c r="FI128" s="471"/>
      <c r="FJ128" s="471"/>
      <c r="FK128" s="471"/>
      <c r="FL128" s="471"/>
      <c r="FM128" s="471"/>
      <c r="FO128" s="471"/>
      <c r="FQ128" s="471"/>
      <c r="FR128" s="471"/>
      <c r="FS128" s="471"/>
      <c r="FU128" s="471"/>
      <c r="FV128" s="471"/>
      <c r="FW128" s="471"/>
      <c r="FX128" s="471"/>
      <c r="FY128" s="471"/>
      <c r="FZ128" s="471"/>
      <c r="GB128" s="471"/>
      <c r="GE128" s="471"/>
    </row>
    <row r="129" spans="1:187" s="468" customFormat="1" ht="16.5" thickBot="1" x14ac:dyDescent="0.3">
      <c r="A129" s="831" t="s">
        <v>94</v>
      </c>
      <c r="B129" s="832" t="s">
        <v>385</v>
      </c>
      <c r="C129" s="1029" t="str">
        <f>IF(AND(B117="",C117=""),"",((B117)*(B117)/100)*C117)</f>
        <v/>
      </c>
      <c r="D129" s="1016" t="str">
        <f>IF(AND(D117="", E117=""),"",((D117)*(D117)/100)*E117)</f>
        <v/>
      </c>
      <c r="E129" s="1015" t="str">
        <f>IF(AND(F117="", G117=""),"",((F117)*(F117)/100)*G117)</f>
        <v/>
      </c>
      <c r="F129" s="1034" t="str">
        <f>IF(AND(H117="", I117=""),"",((H117)*(H117)/100)*I117)</f>
        <v/>
      </c>
      <c r="G129" s="1016" t="str">
        <f>IF(AND(J117="", K117=""),"",((J117)*(J117)/100)*K117)</f>
        <v/>
      </c>
      <c r="H129" s="1016" t="str">
        <f>IF(AND(L117="", M117=""),"",((L117)*(L117)/100)*M117)</f>
        <v/>
      </c>
      <c r="I129" s="1016" t="str">
        <f>IF(AND(N117="", O117=""),"",((N117)*(N117)/100)*O117)</f>
        <v/>
      </c>
      <c r="J129" s="833" t="str">
        <f>IF(AND(P117="", Q117=""),"",((P117)*(P117)/100)*Q117)</f>
        <v/>
      </c>
      <c r="K129" s="833" t="str">
        <f>IF(AND(R117="", S117=""),"",((R117)*(R117)/100)*S117)</f>
        <v/>
      </c>
      <c r="L129" s="833" t="str">
        <f>IF(AND(T117="", U117=""),"",((T117)*(T117)/100)*U117)</f>
        <v/>
      </c>
      <c r="M129" s="822"/>
      <c r="N129" s="822"/>
      <c r="O129" s="822"/>
      <c r="P129" s="822"/>
      <c r="Q129" s="830"/>
      <c r="R129" s="830"/>
      <c r="S129" s="830"/>
      <c r="T129" s="830"/>
      <c r="U129" s="830"/>
      <c r="V129" s="830"/>
      <c r="W129" s="830"/>
      <c r="X129" s="830"/>
      <c r="Y129" s="830"/>
      <c r="Z129" s="830"/>
      <c r="AA129" s="830"/>
      <c r="AB129" s="830"/>
      <c r="AC129" s="830"/>
      <c r="AD129" s="830"/>
      <c r="AE129" s="836"/>
      <c r="AF129" s="836"/>
      <c r="AG129" s="836"/>
      <c r="AH129" s="836"/>
      <c r="AI129" s="836"/>
      <c r="AJ129" s="836"/>
      <c r="AK129" s="836"/>
      <c r="AL129" s="836"/>
      <c r="AM129" s="836"/>
      <c r="AN129" s="836"/>
      <c r="AO129" s="475"/>
      <c r="AP129" s="475"/>
      <c r="AQ129" s="470"/>
      <c r="AR129" s="469"/>
      <c r="AS129" s="469"/>
      <c r="AT129" s="470"/>
      <c r="AU129" s="469"/>
      <c r="AV129" s="469"/>
      <c r="AW129" s="470"/>
      <c r="AX129" s="469"/>
      <c r="AY129" s="469"/>
      <c r="AZ129" s="470"/>
      <c r="BA129" s="469"/>
      <c r="BB129" s="469"/>
      <c r="BC129" s="470"/>
      <c r="BD129" s="469"/>
      <c r="BE129" s="469"/>
      <c r="BF129" s="470"/>
      <c r="BG129" s="469"/>
      <c r="BH129" s="469"/>
      <c r="BI129" s="470"/>
      <c r="BJ129" s="469"/>
      <c r="BK129" s="469"/>
      <c r="BL129" s="470"/>
      <c r="BM129" s="469"/>
      <c r="BN129" s="469"/>
      <c r="BO129" s="469"/>
      <c r="BP129" s="469"/>
      <c r="BQ129" s="469"/>
      <c r="BR129" s="469"/>
      <c r="BS129" s="469"/>
      <c r="BT129" s="469"/>
      <c r="BU129" s="469"/>
      <c r="BV129" s="469"/>
      <c r="BW129" s="469"/>
      <c r="BX129" s="470"/>
      <c r="BY129" s="469"/>
      <c r="BZ129" s="469"/>
      <c r="CA129" s="471"/>
      <c r="CB129" s="472"/>
      <c r="CI129" s="473"/>
      <c r="CK129" s="473"/>
      <c r="CL129" s="473"/>
      <c r="CN129" s="473"/>
      <c r="CO129" s="473"/>
      <c r="CP129" s="473"/>
      <c r="CT129" s="473"/>
      <c r="CU129" s="473"/>
      <c r="CV129" s="473"/>
      <c r="CW129" s="473"/>
      <c r="CX129" s="473"/>
      <c r="CY129" s="473"/>
      <c r="CZ129" s="473"/>
      <c r="DA129" s="473"/>
      <c r="DB129" s="473"/>
      <c r="DC129" s="473"/>
      <c r="DD129" s="473"/>
      <c r="DH129" s="473"/>
      <c r="DX129" s="473"/>
      <c r="DY129" s="473"/>
      <c r="DZ129" s="473"/>
      <c r="ED129" s="473"/>
      <c r="EE129" s="473"/>
      <c r="ET129" s="474"/>
      <c r="EU129" s="474"/>
      <c r="EV129" s="474"/>
      <c r="EW129" s="471"/>
      <c r="EX129" s="471"/>
      <c r="EY129" s="471"/>
      <c r="EZ129" s="471"/>
      <c r="FA129" s="471"/>
      <c r="FB129" s="471"/>
      <c r="FC129" s="471"/>
      <c r="FD129" s="471"/>
      <c r="FE129" s="471"/>
      <c r="FF129" s="471"/>
      <c r="FG129" s="471"/>
      <c r="FH129" s="471"/>
      <c r="FI129" s="471"/>
      <c r="FJ129" s="471"/>
      <c r="FK129" s="471"/>
      <c r="FL129" s="471"/>
      <c r="FM129" s="471"/>
      <c r="FO129" s="471"/>
      <c r="FQ129" s="471"/>
      <c r="FR129" s="471"/>
      <c r="FS129" s="471"/>
      <c r="FU129" s="471"/>
      <c r="FV129" s="471"/>
      <c r="FW129" s="471"/>
      <c r="FX129" s="471"/>
      <c r="FY129" s="471"/>
      <c r="FZ129" s="471"/>
      <c r="GB129" s="471"/>
      <c r="GE129" s="471"/>
    </row>
    <row r="130" spans="1:187" s="154" customFormat="1" ht="16.5" thickBot="1" x14ac:dyDescent="0.3">
      <c r="A130" s="885" t="s">
        <v>95</v>
      </c>
      <c r="B130" s="832" t="s">
        <v>384</v>
      </c>
      <c r="C130" s="1022" t="str">
        <f>IF(AND($C129="",$D129="",$E129="",$F129="",$G129="",$H129="",$I129="",$J129="",$K129="",$L129=""),"",IF($C129="",0,$C129)+IF($D129="",0,$D129)+IF($E129="",0,$E129)+IF($F129="",0,$F129)+IF($G129="",0,$G129)+IF($H129="",0,$H129)+IF($I129="",0,$I129)+IF($J129="",0,$J129)+IF($K129="",0,$K129)+IF($L129="",0,$L129))</f>
        <v/>
      </c>
      <c r="D130" s="838"/>
      <c r="E130" s="839"/>
      <c r="F130" s="789"/>
      <c r="G130" s="790"/>
      <c r="H130" s="790"/>
      <c r="I130" s="790"/>
      <c r="J130" s="790"/>
      <c r="K130" s="796"/>
      <c r="L130" s="796"/>
      <c r="M130" s="796"/>
      <c r="N130" s="796"/>
      <c r="O130" s="796"/>
      <c r="P130" s="796"/>
      <c r="Q130" s="796"/>
      <c r="R130" s="796"/>
      <c r="S130" s="796"/>
      <c r="T130" s="796"/>
      <c r="U130" s="796"/>
      <c r="V130" s="796"/>
      <c r="W130" s="796"/>
      <c r="X130" s="796"/>
      <c r="Y130" s="796"/>
      <c r="Z130" s="796"/>
      <c r="AA130" s="796"/>
      <c r="AB130" s="796"/>
      <c r="AC130" s="796"/>
      <c r="AD130" s="796"/>
      <c r="AE130" s="792"/>
      <c r="AF130" s="792"/>
      <c r="AG130" s="792"/>
      <c r="AH130" s="792"/>
      <c r="AI130" s="792"/>
      <c r="AJ130" s="792"/>
      <c r="AK130" s="792"/>
      <c r="AL130" s="792"/>
      <c r="AM130" s="792"/>
      <c r="AN130" s="792"/>
      <c r="AO130" s="193"/>
      <c r="AP130" s="193"/>
      <c r="AQ130" s="156"/>
      <c r="AR130" s="157"/>
      <c r="AS130" s="157"/>
      <c r="AT130" s="156"/>
      <c r="AU130" s="157"/>
      <c r="AV130" s="157"/>
      <c r="AW130" s="156"/>
      <c r="AX130" s="157"/>
      <c r="AY130" s="157"/>
      <c r="AZ130" s="156"/>
      <c r="BA130" s="157"/>
      <c r="BB130" s="157"/>
      <c r="BC130" s="156"/>
      <c r="BD130" s="157"/>
      <c r="BE130" s="157"/>
      <c r="BF130" s="156"/>
      <c r="BG130" s="157"/>
      <c r="BH130" s="157"/>
      <c r="BI130" s="156"/>
      <c r="BJ130" s="157"/>
      <c r="BK130" s="157"/>
      <c r="BL130" s="156"/>
      <c r="BM130" s="157"/>
      <c r="BN130" s="157"/>
      <c r="BO130" s="157"/>
      <c r="BP130" s="157"/>
      <c r="BQ130" s="157"/>
      <c r="BR130" s="157"/>
      <c r="BS130" s="157"/>
      <c r="BT130" s="157"/>
      <c r="BU130" s="157"/>
      <c r="BV130" s="157"/>
      <c r="BW130" s="157"/>
      <c r="BX130" s="156"/>
      <c r="BY130" s="157"/>
      <c r="BZ130" s="157"/>
      <c r="CA130" s="155"/>
      <c r="CB130" s="190"/>
      <c r="CI130" s="191"/>
      <c r="CK130" s="191"/>
      <c r="CL130" s="191"/>
      <c r="CN130" s="191"/>
      <c r="CO130" s="191"/>
      <c r="CP130" s="191"/>
      <c r="CT130" s="191"/>
      <c r="CU130" s="191"/>
      <c r="CV130" s="191"/>
      <c r="CW130" s="191"/>
      <c r="CX130" s="191"/>
      <c r="CY130" s="191"/>
      <c r="CZ130" s="191"/>
      <c r="DA130" s="191"/>
      <c r="DB130" s="191"/>
      <c r="DC130" s="191"/>
      <c r="DD130" s="191"/>
      <c r="DH130" s="191"/>
      <c r="DX130" s="191"/>
      <c r="DY130" s="191"/>
      <c r="DZ130" s="191"/>
      <c r="ED130" s="191"/>
      <c r="EE130" s="191"/>
      <c r="ET130" s="192"/>
      <c r="EU130" s="192"/>
      <c r="EV130" s="192"/>
      <c r="EW130" s="155"/>
      <c r="EX130" s="155"/>
      <c r="EY130" s="155"/>
      <c r="EZ130" s="155"/>
      <c r="FA130" s="155"/>
      <c r="FB130" s="155"/>
      <c r="FC130" s="155"/>
      <c r="FD130" s="155"/>
      <c r="FE130" s="155"/>
      <c r="FF130" s="155"/>
      <c r="FG130" s="155"/>
      <c r="FH130" s="155"/>
      <c r="FI130" s="155"/>
      <c r="FJ130" s="155"/>
      <c r="FK130" s="155"/>
      <c r="FL130" s="155"/>
      <c r="FM130" s="155"/>
      <c r="FO130" s="155"/>
      <c r="FQ130" s="155"/>
      <c r="FR130" s="155"/>
      <c r="FS130" s="155"/>
      <c r="FU130" s="155"/>
      <c r="FV130" s="155"/>
      <c r="FW130" s="155"/>
      <c r="FX130" s="155"/>
      <c r="FY130" s="155"/>
      <c r="FZ130" s="155"/>
      <c r="GB130" s="155"/>
      <c r="GE130" s="155"/>
    </row>
    <row r="131" spans="1:187" s="154" customFormat="1" x14ac:dyDescent="0.2">
      <c r="A131" s="886"/>
      <c r="B131" s="795"/>
      <c r="C131" s="887"/>
      <c r="D131" s="887"/>
      <c r="E131" s="888"/>
      <c r="F131" s="795"/>
      <c r="G131" s="790"/>
      <c r="H131" s="790"/>
      <c r="I131" s="790"/>
      <c r="J131" s="790"/>
      <c r="K131" s="796"/>
      <c r="L131" s="796"/>
      <c r="M131" s="796"/>
      <c r="N131" s="796"/>
      <c r="O131" s="796"/>
      <c r="P131" s="796"/>
      <c r="Q131" s="796"/>
      <c r="R131" s="796"/>
      <c r="S131" s="796"/>
      <c r="T131" s="796"/>
      <c r="U131" s="796"/>
      <c r="V131" s="796"/>
      <c r="W131" s="796"/>
      <c r="X131" s="796"/>
      <c r="Y131" s="796"/>
      <c r="Z131" s="796"/>
      <c r="AA131" s="796"/>
      <c r="AB131" s="796"/>
      <c r="AC131" s="796"/>
      <c r="AD131" s="796"/>
      <c r="AE131" s="792"/>
      <c r="AF131" s="792"/>
      <c r="AG131" s="792"/>
      <c r="AH131" s="792"/>
      <c r="AI131" s="792"/>
      <c r="AJ131" s="792"/>
      <c r="AK131" s="792"/>
      <c r="AL131" s="792"/>
      <c r="AM131" s="792"/>
      <c r="AN131" s="792"/>
      <c r="AO131" s="193"/>
      <c r="AP131" s="193"/>
      <c r="AQ131" s="156"/>
      <c r="AR131" s="157"/>
      <c r="AS131" s="157"/>
      <c r="AT131" s="156"/>
      <c r="AU131" s="157"/>
      <c r="AV131" s="157"/>
      <c r="AW131" s="156"/>
      <c r="AX131" s="157"/>
      <c r="AY131" s="157"/>
      <c r="AZ131" s="156"/>
      <c r="BA131" s="157"/>
      <c r="BB131" s="157"/>
      <c r="BC131" s="156"/>
      <c r="BD131" s="157"/>
      <c r="BE131" s="157"/>
      <c r="BF131" s="156"/>
      <c r="BG131" s="157"/>
      <c r="BH131" s="157"/>
      <c r="BI131" s="156"/>
      <c r="BJ131" s="157"/>
      <c r="BK131" s="157"/>
      <c r="BL131" s="156"/>
      <c r="BM131" s="157"/>
      <c r="BN131" s="157"/>
      <c r="BO131" s="157"/>
      <c r="BP131" s="157"/>
      <c r="BQ131" s="157"/>
      <c r="BR131" s="157"/>
      <c r="BS131" s="157"/>
      <c r="BT131" s="157"/>
      <c r="BU131" s="157"/>
      <c r="BV131" s="157"/>
      <c r="BW131" s="157"/>
      <c r="BX131" s="156"/>
      <c r="BY131" s="157"/>
      <c r="BZ131" s="157"/>
      <c r="CA131" s="155"/>
      <c r="CB131" s="190"/>
      <c r="CI131" s="191"/>
      <c r="CK131" s="191"/>
      <c r="CL131" s="191"/>
      <c r="CN131" s="191"/>
      <c r="CO131" s="191"/>
      <c r="CP131" s="191"/>
      <c r="CT131" s="191"/>
      <c r="CU131" s="191"/>
      <c r="CV131" s="191"/>
      <c r="CW131" s="191"/>
      <c r="CX131" s="191"/>
      <c r="CY131" s="191"/>
      <c r="CZ131" s="191"/>
      <c r="DA131" s="191"/>
      <c r="DB131" s="191"/>
      <c r="DC131" s="191"/>
      <c r="DD131" s="191"/>
      <c r="DH131" s="191"/>
      <c r="DX131" s="191"/>
      <c r="DY131" s="191"/>
      <c r="DZ131" s="191"/>
      <c r="ED131" s="191"/>
      <c r="EE131" s="191"/>
      <c r="ET131" s="192"/>
      <c r="EU131" s="192"/>
      <c r="EV131" s="192"/>
      <c r="EW131" s="155"/>
      <c r="EX131" s="155"/>
      <c r="EY131" s="155"/>
      <c r="EZ131" s="155"/>
      <c r="FA131" s="155"/>
      <c r="FB131" s="155"/>
      <c r="FC131" s="155"/>
      <c r="FD131" s="155"/>
      <c r="FE131" s="155"/>
      <c r="FF131" s="155"/>
      <c r="FG131" s="155"/>
      <c r="FH131" s="155"/>
      <c r="FI131" s="155"/>
      <c r="FJ131" s="155"/>
      <c r="FK131" s="155"/>
      <c r="FL131" s="155"/>
      <c r="FM131" s="155"/>
      <c r="FO131" s="155"/>
      <c r="FQ131" s="155"/>
      <c r="FR131" s="155"/>
      <c r="FS131" s="155"/>
      <c r="FU131" s="155"/>
      <c r="FV131" s="155"/>
      <c r="FW131" s="155"/>
      <c r="FX131" s="155"/>
      <c r="FY131" s="155"/>
      <c r="FZ131" s="155"/>
      <c r="GB131" s="155"/>
      <c r="GE131" s="155"/>
    </row>
    <row r="132" spans="1:187" s="154" customFormat="1" ht="13.5" thickBot="1" x14ac:dyDescent="0.25">
      <c r="A132" s="886"/>
      <c r="B132" s="795"/>
      <c r="C132" s="887"/>
      <c r="D132" s="887"/>
      <c r="E132" s="888"/>
      <c r="F132" s="795"/>
      <c r="G132" s="790"/>
      <c r="H132" s="790"/>
      <c r="I132" s="790"/>
      <c r="J132" s="790"/>
      <c r="K132" s="796"/>
      <c r="L132" s="796"/>
      <c r="M132" s="796"/>
      <c r="N132" s="796"/>
      <c r="O132" s="796"/>
      <c r="P132" s="796"/>
      <c r="Q132" s="796"/>
      <c r="R132" s="796"/>
      <c r="S132" s="796"/>
      <c r="T132" s="796"/>
      <c r="U132" s="796"/>
      <c r="V132" s="796"/>
      <c r="W132" s="796"/>
      <c r="X132" s="796"/>
      <c r="Y132" s="796"/>
      <c r="Z132" s="796"/>
      <c r="AA132" s="796"/>
      <c r="AB132" s="796"/>
      <c r="AC132" s="796"/>
      <c r="AD132" s="796"/>
      <c r="AE132" s="792"/>
      <c r="AF132" s="792"/>
      <c r="AG132" s="792"/>
      <c r="AH132" s="792"/>
      <c r="AI132" s="792"/>
      <c r="AJ132" s="792"/>
      <c r="AK132" s="792"/>
      <c r="AL132" s="792"/>
      <c r="AM132" s="792"/>
      <c r="AN132" s="792"/>
      <c r="AO132" s="193"/>
      <c r="AP132" s="193"/>
      <c r="AQ132" s="156"/>
      <c r="AR132" s="157"/>
      <c r="AS132" s="157"/>
      <c r="AT132" s="156"/>
      <c r="AU132" s="157"/>
      <c r="AV132" s="157"/>
      <c r="AW132" s="156"/>
      <c r="AX132" s="157"/>
      <c r="AY132" s="157"/>
      <c r="AZ132" s="156"/>
      <c r="BA132" s="157"/>
      <c r="BB132" s="157"/>
      <c r="BC132" s="156"/>
      <c r="BD132" s="157"/>
      <c r="BE132" s="157"/>
      <c r="BF132" s="156"/>
      <c r="BG132" s="157"/>
      <c r="BH132" s="157"/>
      <c r="BI132" s="156"/>
      <c r="BJ132" s="157"/>
      <c r="BK132" s="157"/>
      <c r="BL132" s="156"/>
      <c r="BM132" s="157"/>
      <c r="BN132" s="157"/>
      <c r="BO132" s="157"/>
      <c r="BP132" s="157"/>
      <c r="BQ132" s="157"/>
      <c r="BR132" s="157"/>
      <c r="BS132" s="157"/>
      <c r="BT132" s="157"/>
      <c r="BU132" s="157"/>
      <c r="BV132" s="157"/>
      <c r="BW132" s="157"/>
      <c r="BX132" s="156"/>
      <c r="BY132" s="157"/>
      <c r="BZ132" s="157"/>
      <c r="CA132" s="155"/>
      <c r="CB132" s="190"/>
      <c r="CI132" s="191"/>
      <c r="CK132" s="191"/>
      <c r="CL132" s="191"/>
      <c r="CN132" s="191"/>
      <c r="CO132" s="191"/>
      <c r="CP132" s="191"/>
      <c r="CT132" s="191"/>
      <c r="CU132" s="191"/>
      <c r="CV132" s="191"/>
      <c r="CW132" s="191"/>
      <c r="CX132" s="191"/>
      <c r="CY132" s="191"/>
      <c r="CZ132" s="191"/>
      <c r="DA132" s="191"/>
      <c r="DB132" s="191"/>
      <c r="DC132" s="191"/>
      <c r="DD132" s="191"/>
      <c r="DH132" s="191"/>
      <c r="DX132" s="191"/>
      <c r="DY132" s="191"/>
      <c r="DZ132" s="191"/>
      <c r="ED132" s="191"/>
      <c r="EE132" s="191"/>
      <c r="ET132" s="192"/>
      <c r="EU132" s="192"/>
      <c r="EV132" s="192"/>
      <c r="EW132" s="155"/>
      <c r="EX132" s="155"/>
      <c r="EY132" s="155"/>
      <c r="EZ132" s="155"/>
      <c r="FA132" s="155"/>
      <c r="FB132" s="155"/>
      <c r="FC132" s="155"/>
      <c r="FD132" s="155"/>
      <c r="FE132" s="155"/>
      <c r="FF132" s="155"/>
      <c r="FG132" s="155"/>
      <c r="FH132" s="155"/>
      <c r="FI132" s="155"/>
      <c r="FJ132" s="155"/>
      <c r="FK132" s="155"/>
      <c r="FL132" s="155"/>
      <c r="FM132" s="155"/>
      <c r="FO132" s="155"/>
      <c r="FQ132" s="155"/>
      <c r="FR132" s="155"/>
      <c r="FS132" s="155"/>
      <c r="FU132" s="155"/>
      <c r="FV132" s="155"/>
      <c r="FW132" s="155"/>
      <c r="FX132" s="155"/>
      <c r="FY132" s="155"/>
      <c r="FZ132" s="155"/>
      <c r="GB132" s="155"/>
      <c r="GE132" s="155"/>
    </row>
    <row r="133" spans="1:187" s="154" customFormat="1" ht="18.75" thickBot="1" x14ac:dyDescent="0.3">
      <c r="A133" s="797"/>
      <c r="B133" s="794"/>
      <c r="C133" s="1605" t="s">
        <v>514</v>
      </c>
      <c r="D133" s="1606"/>
      <c r="E133" s="1607"/>
      <c r="F133" s="801"/>
      <c r="G133" s="796"/>
      <c r="H133" s="796"/>
      <c r="I133" s="796"/>
      <c r="J133" s="796"/>
      <c r="K133" s="796"/>
      <c r="L133" s="796"/>
      <c r="M133" s="796"/>
      <c r="N133" s="796"/>
      <c r="O133" s="796"/>
      <c r="P133" s="796"/>
      <c r="Q133" s="796"/>
      <c r="R133" s="796"/>
      <c r="S133" s="796"/>
      <c r="T133" s="796"/>
      <c r="U133" s="796"/>
      <c r="V133" s="796"/>
      <c r="W133" s="796"/>
      <c r="X133" s="796"/>
      <c r="Y133" s="796"/>
      <c r="Z133" s="796"/>
      <c r="AA133" s="796"/>
      <c r="AB133" s="796"/>
      <c r="AC133" s="796"/>
      <c r="AD133" s="796"/>
      <c r="AE133" s="792"/>
      <c r="AF133" s="792"/>
      <c r="AG133" s="792"/>
      <c r="AH133" s="792"/>
      <c r="AI133" s="792"/>
      <c r="AJ133" s="792"/>
      <c r="AK133" s="792"/>
      <c r="AL133" s="792"/>
      <c r="AM133" s="792"/>
      <c r="AN133" s="792"/>
      <c r="AO133" s="193"/>
      <c r="AP133" s="193"/>
      <c r="AQ133" s="156"/>
      <c r="AR133" s="157"/>
      <c r="AS133" s="157"/>
      <c r="AT133" s="156"/>
      <c r="AU133" s="157"/>
      <c r="AV133" s="157"/>
      <c r="AW133" s="156"/>
      <c r="AX133" s="157"/>
      <c r="AY133" s="157"/>
      <c r="AZ133" s="156"/>
      <c r="BA133" s="157"/>
      <c r="BB133" s="157"/>
      <c r="BC133" s="156"/>
      <c r="BD133" s="157"/>
      <c r="BE133" s="157"/>
      <c r="BF133" s="156"/>
      <c r="BG133" s="157"/>
      <c r="BH133" s="157"/>
      <c r="BI133" s="156"/>
      <c r="BJ133" s="157"/>
      <c r="BK133" s="157"/>
      <c r="BL133" s="156"/>
      <c r="BM133" s="157"/>
      <c r="BN133" s="157"/>
      <c r="BO133" s="157"/>
      <c r="BP133" s="157"/>
      <c r="BQ133" s="157"/>
      <c r="BR133" s="157"/>
      <c r="BS133" s="157"/>
      <c r="BT133" s="157"/>
      <c r="BU133" s="157"/>
      <c r="BV133" s="157"/>
      <c r="BW133" s="157"/>
      <c r="BX133" s="156"/>
      <c r="BY133" s="157"/>
      <c r="BZ133" s="157"/>
      <c r="CA133" s="155"/>
      <c r="CB133" s="190"/>
      <c r="CI133" s="191"/>
      <c r="CK133" s="191"/>
      <c r="CL133" s="191"/>
      <c r="CN133" s="191"/>
      <c r="CO133" s="191"/>
      <c r="CP133" s="191"/>
      <c r="CT133" s="191"/>
      <c r="CU133" s="191"/>
      <c r="CV133" s="191"/>
      <c r="CW133" s="191"/>
      <c r="CX133" s="191"/>
      <c r="CY133" s="191"/>
      <c r="CZ133" s="191"/>
      <c r="DA133" s="191"/>
      <c r="DB133" s="191"/>
      <c r="DC133" s="191"/>
      <c r="DD133" s="191"/>
      <c r="DH133" s="191"/>
      <c r="DX133" s="191"/>
      <c r="DY133" s="191"/>
      <c r="DZ133" s="191"/>
      <c r="ED133" s="191"/>
      <c r="EE133" s="191"/>
      <c r="ET133" s="192"/>
      <c r="EU133" s="192"/>
      <c r="EV133" s="192"/>
      <c r="EW133" s="155"/>
      <c r="EX133" s="155"/>
      <c r="EY133" s="155"/>
      <c r="EZ133" s="155"/>
      <c r="FA133" s="155"/>
      <c r="FB133" s="155"/>
      <c r="FC133" s="155"/>
      <c r="FD133" s="155"/>
      <c r="FE133" s="155"/>
      <c r="FF133" s="155"/>
      <c r="FG133" s="155"/>
      <c r="FH133" s="155"/>
      <c r="FI133" s="155"/>
      <c r="FJ133" s="155"/>
      <c r="FK133" s="155"/>
      <c r="FL133" s="155"/>
      <c r="FM133" s="155"/>
      <c r="FO133" s="155"/>
      <c r="FQ133" s="155"/>
      <c r="FR133" s="155"/>
      <c r="FS133" s="155"/>
      <c r="FU133" s="155"/>
      <c r="FV133" s="155"/>
      <c r="FW133" s="155"/>
      <c r="FX133" s="155"/>
      <c r="FY133" s="155"/>
      <c r="FZ133" s="155"/>
      <c r="GB133" s="155"/>
      <c r="GE133" s="155"/>
    </row>
    <row r="134" spans="1:187" s="154" customFormat="1" x14ac:dyDescent="0.2">
      <c r="A134" s="802"/>
      <c r="B134" s="790"/>
      <c r="C134" s="1625" t="s">
        <v>437</v>
      </c>
      <c r="D134" s="1626"/>
      <c r="E134" s="1627"/>
      <c r="F134" s="803"/>
      <c r="G134" s="790"/>
      <c r="H134" s="790"/>
      <c r="I134" s="790"/>
      <c r="J134" s="790"/>
      <c r="K134" s="790"/>
      <c r="L134" s="790"/>
      <c r="M134" s="790"/>
      <c r="N134" s="790"/>
      <c r="O134" s="790"/>
      <c r="P134" s="790"/>
      <c r="Q134" s="790"/>
      <c r="R134" s="790"/>
      <c r="S134" s="790"/>
      <c r="T134" s="790"/>
      <c r="U134" s="790"/>
      <c r="V134" s="790"/>
      <c r="W134" s="790"/>
      <c r="X134" s="790"/>
      <c r="Y134" s="790"/>
      <c r="Z134" s="790"/>
      <c r="AA134" s="790"/>
      <c r="AB134" s="790"/>
      <c r="AC134" s="790"/>
      <c r="AD134" s="790"/>
      <c r="AE134" s="790"/>
      <c r="AF134" s="790"/>
      <c r="AG134" s="790"/>
      <c r="AH134" s="790"/>
      <c r="AI134" s="790"/>
      <c r="AJ134" s="790"/>
      <c r="AK134" s="790"/>
      <c r="AL134" s="790"/>
      <c r="AM134" s="790"/>
      <c r="AN134" s="790"/>
      <c r="AS134" s="157"/>
      <c r="AT134" s="156"/>
      <c r="AU134" s="157"/>
      <c r="AV134" s="157"/>
      <c r="AW134" s="156"/>
      <c r="AX134" s="157"/>
      <c r="AY134" s="157"/>
      <c r="AZ134" s="156"/>
      <c r="BA134" s="157"/>
      <c r="BB134" s="157"/>
      <c r="BC134" s="156"/>
      <c r="BD134" s="157"/>
      <c r="BE134" s="157"/>
      <c r="BF134" s="156"/>
      <c r="BG134" s="157"/>
      <c r="BH134" s="157"/>
      <c r="BI134" s="156"/>
      <c r="BJ134" s="157"/>
      <c r="BK134" s="157"/>
      <c r="BL134" s="156"/>
      <c r="BM134" s="157"/>
      <c r="BN134" s="157"/>
      <c r="BO134" s="157"/>
      <c r="BP134" s="157"/>
      <c r="BQ134" s="157"/>
      <c r="BR134" s="157"/>
      <c r="BS134" s="157"/>
      <c r="BT134" s="157"/>
      <c r="BU134" s="157"/>
      <c r="BV134" s="157"/>
      <c r="BW134" s="157"/>
      <c r="BX134" s="156"/>
      <c r="BY134" s="157"/>
      <c r="BZ134" s="157"/>
      <c r="CA134" s="155"/>
      <c r="CB134" s="190"/>
      <c r="CI134" s="191"/>
      <c r="CK134" s="191"/>
      <c r="CL134" s="191"/>
      <c r="CN134" s="191"/>
      <c r="CO134" s="191"/>
      <c r="CP134" s="191"/>
      <c r="CT134" s="191"/>
      <c r="CU134" s="191"/>
      <c r="CV134" s="191"/>
      <c r="CW134" s="191"/>
      <c r="CX134" s="191"/>
      <c r="CY134" s="191"/>
      <c r="CZ134" s="191"/>
      <c r="DA134" s="191"/>
      <c r="DB134" s="191"/>
      <c r="DC134" s="191"/>
      <c r="DD134" s="191"/>
      <c r="DH134" s="191"/>
      <c r="DX134" s="191"/>
      <c r="DY134" s="191"/>
      <c r="DZ134" s="191"/>
      <c r="ED134" s="191"/>
      <c r="EE134" s="191"/>
      <c r="ET134" s="192"/>
      <c r="EU134" s="192"/>
      <c r="EV134" s="192"/>
      <c r="EW134" s="155"/>
      <c r="EX134" s="155"/>
      <c r="EY134" s="155"/>
      <c r="EZ134" s="155"/>
      <c r="FA134" s="155"/>
      <c r="FB134" s="155"/>
      <c r="FC134" s="155"/>
      <c r="FD134" s="155"/>
      <c r="FE134" s="155"/>
      <c r="FF134" s="155"/>
      <c r="FG134" s="155"/>
      <c r="FH134" s="155"/>
      <c r="FI134" s="155"/>
      <c r="FJ134" s="155"/>
      <c r="FK134" s="155"/>
      <c r="FL134" s="155"/>
      <c r="FM134" s="155"/>
      <c r="FO134" s="155"/>
      <c r="FQ134" s="155"/>
      <c r="FR134" s="155"/>
      <c r="FS134" s="155"/>
      <c r="FU134" s="155"/>
      <c r="FV134" s="155"/>
      <c r="FW134" s="155"/>
      <c r="FX134" s="155"/>
      <c r="FY134" s="155"/>
      <c r="FZ134" s="155"/>
      <c r="GB134" s="155"/>
      <c r="GE134" s="155"/>
    </row>
    <row r="135" spans="1:187" s="428" customFormat="1" ht="13.5" thickBot="1" x14ac:dyDescent="0.25">
      <c r="A135" s="804"/>
      <c r="B135" s="805"/>
      <c r="C135" s="882" t="s">
        <v>556</v>
      </c>
      <c r="D135" s="810" t="s">
        <v>557</v>
      </c>
      <c r="E135" s="883" t="s">
        <v>558</v>
      </c>
      <c r="F135" s="884" t="s">
        <v>559</v>
      </c>
      <c r="G135" s="812" t="s">
        <v>560</v>
      </c>
      <c r="H135" s="812" t="s">
        <v>561</v>
      </c>
      <c r="I135" s="812" t="s">
        <v>562</v>
      </c>
      <c r="J135" s="812" t="s">
        <v>563</v>
      </c>
      <c r="K135" s="810" t="s">
        <v>564</v>
      </c>
      <c r="L135" s="813" t="s">
        <v>565</v>
      </c>
      <c r="M135" s="805"/>
      <c r="N135" s="805"/>
      <c r="O135" s="805"/>
      <c r="P135" s="805"/>
      <c r="Q135" s="805"/>
      <c r="R135" s="805"/>
      <c r="S135" s="805"/>
      <c r="T135" s="805"/>
      <c r="U135" s="805"/>
      <c r="V135" s="805"/>
      <c r="W135" s="805"/>
      <c r="X135" s="805"/>
      <c r="Y135" s="805"/>
      <c r="Z135" s="805"/>
      <c r="AA135" s="805"/>
      <c r="AB135" s="805"/>
      <c r="AC135" s="805"/>
      <c r="AD135" s="805"/>
      <c r="AE135" s="805"/>
      <c r="AF135" s="805"/>
      <c r="AG135" s="805"/>
      <c r="AH135" s="805"/>
      <c r="AI135" s="805"/>
      <c r="AJ135" s="805"/>
      <c r="AK135" s="805"/>
      <c r="AL135" s="805"/>
      <c r="AM135" s="805"/>
      <c r="AN135" s="805"/>
      <c r="AS135" s="425"/>
      <c r="AT135" s="423"/>
      <c r="AU135" s="425"/>
      <c r="AV135" s="425"/>
      <c r="AW135" s="423"/>
      <c r="AX135" s="425"/>
      <c r="AY135" s="425"/>
      <c r="AZ135" s="423"/>
      <c r="BA135" s="425"/>
      <c r="BB135" s="425"/>
      <c r="BC135" s="423"/>
      <c r="BD135" s="425"/>
      <c r="BE135" s="425"/>
      <c r="BF135" s="423"/>
      <c r="BG135" s="425"/>
      <c r="BH135" s="425"/>
      <c r="BI135" s="423"/>
      <c r="BJ135" s="425"/>
      <c r="BK135" s="425"/>
      <c r="BL135" s="423"/>
      <c r="BM135" s="425"/>
      <c r="BN135" s="425"/>
      <c r="BO135" s="425"/>
      <c r="BP135" s="425"/>
      <c r="BQ135" s="425"/>
      <c r="BR135" s="425"/>
      <c r="BS135" s="425"/>
      <c r="BT135" s="425"/>
      <c r="BU135" s="425"/>
      <c r="BV135" s="425"/>
      <c r="BW135" s="425"/>
      <c r="BX135" s="423"/>
      <c r="BY135" s="425"/>
      <c r="BZ135" s="425"/>
      <c r="CA135" s="426"/>
      <c r="CB135" s="427"/>
      <c r="CI135" s="429"/>
      <c r="CK135" s="429"/>
      <c r="CL135" s="429"/>
      <c r="CN135" s="429"/>
      <c r="CO135" s="429"/>
      <c r="CP135" s="429"/>
      <c r="CT135" s="429"/>
      <c r="CU135" s="429"/>
      <c r="CV135" s="429"/>
      <c r="CW135" s="429"/>
      <c r="CX135" s="429"/>
      <c r="CY135" s="429"/>
      <c r="CZ135" s="429"/>
      <c r="DA135" s="429"/>
      <c r="DB135" s="429"/>
      <c r="DC135" s="429"/>
      <c r="DD135" s="429"/>
      <c r="DH135" s="429"/>
      <c r="DX135" s="429"/>
      <c r="DY135" s="429"/>
      <c r="DZ135" s="429"/>
      <c r="ED135" s="429"/>
      <c r="EE135" s="429"/>
      <c r="ET135" s="430"/>
      <c r="EU135" s="430"/>
      <c r="EV135" s="430"/>
      <c r="EW135" s="426"/>
      <c r="EX135" s="426"/>
      <c r="EY135" s="426"/>
      <c r="EZ135" s="426"/>
      <c r="FA135" s="426"/>
      <c r="FB135" s="426"/>
      <c r="FC135" s="426"/>
      <c r="FD135" s="426"/>
      <c r="FE135" s="426"/>
      <c r="FF135" s="426"/>
      <c r="FG135" s="426"/>
      <c r="FH135" s="426"/>
      <c r="FI135" s="426"/>
      <c r="FJ135" s="426"/>
      <c r="FK135" s="426"/>
      <c r="FL135" s="426"/>
      <c r="FM135" s="426"/>
      <c r="FO135" s="426"/>
      <c r="FQ135" s="426"/>
      <c r="FR135" s="426"/>
      <c r="FS135" s="426"/>
      <c r="FU135" s="426"/>
      <c r="FV135" s="426"/>
      <c r="FW135" s="426"/>
      <c r="FX135" s="426"/>
      <c r="FY135" s="426"/>
      <c r="FZ135" s="426"/>
      <c r="GB135" s="426"/>
      <c r="GE135" s="426"/>
    </row>
    <row r="136" spans="1:187" s="468" customFormat="1" ht="15.75" x14ac:dyDescent="0.25">
      <c r="A136" s="814" t="s">
        <v>92</v>
      </c>
      <c r="B136" s="815" t="s">
        <v>383</v>
      </c>
      <c r="C136" s="1023" t="str">
        <f>IF((B118=""),"",(B118)*(B118))</f>
        <v/>
      </c>
      <c r="D136" s="1009" t="str">
        <f>IF((D118=""),"",(D118)*(D118))</f>
        <v/>
      </c>
      <c r="E136" s="1008" t="str">
        <f>IF((F118=""),"",(F118)*(F118))</f>
        <v/>
      </c>
      <c r="F136" s="1032" t="str">
        <f>IF((H118=""),"",(H118)*(H118))</f>
        <v/>
      </c>
      <c r="G136" s="1009" t="str">
        <f>IF((J118=""),"",(J118)*(J118))</f>
        <v/>
      </c>
      <c r="H136" s="1009" t="str">
        <f>IF((L118=""),"",(L118)*(L118))</f>
        <v/>
      </c>
      <c r="I136" s="1009" t="str">
        <f>IF((N118=""),"",(N118)*(N118))</f>
        <v/>
      </c>
      <c r="J136" s="819" t="str">
        <f>IF((P118=""),"",(P118)*(P118))</f>
        <v/>
      </c>
      <c r="K136" s="819" t="str">
        <f>IF((R118=""),"",(R118)*(R118))</f>
        <v/>
      </c>
      <c r="L136" s="819" t="str">
        <f>IF((T118=""),"",(T118)*(T118))</f>
        <v/>
      </c>
      <c r="M136" s="822"/>
      <c r="N136" s="822"/>
      <c r="O136" s="822"/>
      <c r="P136" s="822"/>
      <c r="Q136" s="822"/>
      <c r="R136" s="822"/>
      <c r="S136" s="822"/>
      <c r="T136" s="822"/>
      <c r="U136" s="822"/>
      <c r="V136" s="822"/>
      <c r="W136" s="822"/>
      <c r="X136" s="822"/>
      <c r="Y136" s="822"/>
      <c r="Z136" s="822"/>
      <c r="AA136" s="822"/>
      <c r="AB136" s="822"/>
      <c r="AC136" s="822"/>
      <c r="AD136" s="822"/>
      <c r="AE136" s="822"/>
      <c r="AF136" s="822"/>
      <c r="AG136" s="822"/>
      <c r="AH136" s="822"/>
      <c r="AI136" s="822"/>
      <c r="AJ136" s="822"/>
      <c r="AK136" s="822"/>
      <c r="AL136" s="822"/>
      <c r="AM136" s="822"/>
      <c r="AN136" s="822"/>
      <c r="AS136" s="469"/>
      <c r="AT136" s="470"/>
      <c r="AU136" s="469"/>
      <c r="AV136" s="469"/>
      <c r="AW136" s="470"/>
      <c r="AX136" s="469"/>
      <c r="AY136" s="469"/>
      <c r="AZ136" s="470"/>
      <c r="BA136" s="469"/>
      <c r="BB136" s="469"/>
      <c r="BC136" s="470"/>
      <c r="BD136" s="469"/>
      <c r="BE136" s="469"/>
      <c r="BF136" s="470"/>
      <c r="BG136" s="469"/>
      <c r="BH136" s="469"/>
      <c r="BI136" s="470"/>
      <c r="BJ136" s="469"/>
      <c r="BK136" s="469"/>
      <c r="BL136" s="470"/>
      <c r="BM136" s="469"/>
      <c r="BN136" s="469"/>
      <c r="BO136" s="469"/>
      <c r="BP136" s="469"/>
      <c r="BQ136" s="469"/>
      <c r="BR136" s="469"/>
      <c r="BS136" s="469"/>
      <c r="BT136" s="469"/>
      <c r="BU136" s="469"/>
      <c r="BV136" s="469"/>
      <c r="BW136" s="469"/>
      <c r="BX136" s="470"/>
      <c r="BY136" s="469"/>
      <c r="BZ136" s="469"/>
      <c r="CA136" s="471"/>
      <c r="CB136" s="472"/>
      <c r="CI136" s="473"/>
      <c r="CK136" s="473"/>
      <c r="CL136" s="473"/>
      <c r="CN136" s="473"/>
      <c r="CO136" s="473"/>
      <c r="CP136" s="473"/>
      <c r="CT136" s="473"/>
      <c r="CU136" s="473"/>
      <c r="CV136" s="473"/>
      <c r="CW136" s="473"/>
      <c r="CX136" s="473"/>
      <c r="CY136" s="473"/>
      <c r="CZ136" s="473"/>
      <c r="DA136" s="473"/>
      <c r="DB136" s="473"/>
      <c r="DC136" s="473"/>
      <c r="DD136" s="473"/>
      <c r="DH136" s="473"/>
      <c r="DX136" s="473"/>
      <c r="DY136" s="473"/>
      <c r="DZ136" s="473"/>
      <c r="ED136" s="473"/>
      <c r="EE136" s="473"/>
      <c r="ET136" s="474"/>
      <c r="EU136" s="474"/>
      <c r="EV136" s="474"/>
      <c r="EW136" s="471"/>
      <c r="EX136" s="471"/>
      <c r="EY136" s="471"/>
      <c r="EZ136" s="471"/>
      <c r="FA136" s="471"/>
      <c r="FB136" s="471"/>
      <c r="FC136" s="471"/>
      <c r="FD136" s="471"/>
      <c r="FE136" s="471"/>
      <c r="FF136" s="471"/>
      <c r="FG136" s="471"/>
      <c r="FH136" s="471"/>
      <c r="FI136" s="471"/>
      <c r="FJ136" s="471"/>
      <c r="FK136" s="471"/>
      <c r="FL136" s="471"/>
      <c r="FM136" s="471"/>
      <c r="FO136" s="471"/>
      <c r="FQ136" s="471"/>
      <c r="FR136" s="471"/>
      <c r="FS136" s="471"/>
      <c r="FU136" s="471"/>
      <c r="FV136" s="471"/>
      <c r="FW136" s="471"/>
      <c r="FX136" s="471"/>
      <c r="FY136" s="471"/>
      <c r="FZ136" s="471"/>
      <c r="GB136" s="471"/>
      <c r="GE136" s="471"/>
    </row>
    <row r="137" spans="1:187" s="468" customFormat="1" ht="15.75" x14ac:dyDescent="0.25">
      <c r="A137" s="814" t="s">
        <v>93</v>
      </c>
      <c r="B137" s="823" t="s">
        <v>386</v>
      </c>
      <c r="C137" s="1026" t="str">
        <f>IF((B118=""),"",(B118)*(B118)/100)</f>
        <v/>
      </c>
      <c r="D137" s="1012" t="str">
        <f>IF((D118=""),"",(D118)*(D118)/100)</f>
        <v/>
      </c>
      <c r="E137" s="1011" t="str">
        <f>IF((F118=""),"",(F118)*(F118)/100)</f>
        <v/>
      </c>
      <c r="F137" s="1033" t="str">
        <f>IF((H118=""),"",(H118)*(H118)/100)</f>
        <v/>
      </c>
      <c r="G137" s="1012" t="str">
        <f>IF((J118=""),"",(J118)*(J118)/100)</f>
        <v/>
      </c>
      <c r="H137" s="1012" t="str">
        <f>IF((L118=""),"",(L118)*(L118)/100)</f>
        <v/>
      </c>
      <c r="I137" s="1012" t="str">
        <f>IF((N118=""),"",(N118)*(N118)/100)</f>
        <v/>
      </c>
      <c r="J137" s="827" t="str">
        <f>IF((P118=""),"",(P118)*(P118)/100)</f>
        <v/>
      </c>
      <c r="K137" s="827" t="str">
        <f>IF((R118=""),"",(R118)*(R118)/100)</f>
        <v/>
      </c>
      <c r="L137" s="827" t="str">
        <f>IF((T118=""),"",(T118)*(T118)/100)</f>
        <v/>
      </c>
      <c r="M137" s="822"/>
      <c r="N137" s="822"/>
      <c r="O137" s="822"/>
      <c r="P137" s="822"/>
      <c r="Q137" s="830"/>
      <c r="R137" s="830"/>
      <c r="S137" s="830"/>
      <c r="T137" s="830"/>
      <c r="U137" s="822"/>
      <c r="V137" s="830"/>
      <c r="W137" s="830"/>
      <c r="X137" s="830"/>
      <c r="Y137" s="830"/>
      <c r="Z137" s="830"/>
      <c r="AA137" s="830"/>
      <c r="AB137" s="830"/>
      <c r="AC137" s="830"/>
      <c r="AD137" s="830"/>
      <c r="AE137" s="822"/>
      <c r="AF137" s="822"/>
      <c r="AG137" s="822"/>
      <c r="AH137" s="822"/>
      <c r="AI137" s="822"/>
      <c r="AJ137" s="822"/>
      <c r="AK137" s="822"/>
      <c r="AL137" s="822"/>
      <c r="AM137" s="822"/>
      <c r="AN137" s="822"/>
      <c r="AO137" s="470"/>
      <c r="AP137" s="470"/>
      <c r="AQ137" s="470"/>
      <c r="AR137" s="470"/>
      <c r="AS137" s="469"/>
      <c r="AT137" s="470"/>
      <c r="AU137" s="469"/>
      <c r="AV137" s="469"/>
      <c r="AW137" s="470"/>
      <c r="AX137" s="469"/>
      <c r="AY137" s="469"/>
      <c r="AZ137" s="470"/>
      <c r="BA137" s="469"/>
      <c r="BB137" s="469"/>
      <c r="BC137" s="470"/>
      <c r="BD137" s="469"/>
      <c r="BE137" s="469"/>
      <c r="BF137" s="470"/>
      <c r="BG137" s="469"/>
      <c r="BH137" s="469"/>
      <c r="BI137" s="470"/>
      <c r="BJ137" s="469"/>
      <c r="BK137" s="469"/>
      <c r="BL137" s="470"/>
      <c r="BM137" s="469"/>
      <c r="BN137" s="469"/>
      <c r="BO137" s="469"/>
      <c r="BP137" s="469"/>
      <c r="BQ137" s="469"/>
      <c r="BR137" s="469"/>
      <c r="BS137" s="469"/>
      <c r="BT137" s="469"/>
      <c r="BU137" s="469"/>
      <c r="BV137" s="469"/>
      <c r="BW137" s="469"/>
      <c r="BX137" s="470"/>
      <c r="BY137" s="469"/>
      <c r="BZ137" s="469"/>
      <c r="CA137" s="471"/>
      <c r="CB137" s="472"/>
      <c r="CI137" s="473"/>
      <c r="CK137" s="473"/>
      <c r="CL137" s="473"/>
      <c r="CN137" s="473"/>
      <c r="CO137" s="473"/>
      <c r="CP137" s="473"/>
      <c r="CT137" s="473"/>
      <c r="CU137" s="473"/>
      <c r="CV137" s="473"/>
      <c r="CW137" s="473"/>
      <c r="CX137" s="473"/>
      <c r="CY137" s="473"/>
      <c r="CZ137" s="473"/>
      <c r="DA137" s="473"/>
      <c r="DB137" s="473"/>
      <c r="DC137" s="473"/>
      <c r="DD137" s="473"/>
      <c r="DH137" s="473"/>
      <c r="DX137" s="473"/>
      <c r="DY137" s="473"/>
      <c r="DZ137" s="473"/>
      <c r="ED137" s="473"/>
      <c r="EE137" s="473"/>
      <c r="ET137" s="474"/>
      <c r="EU137" s="474"/>
      <c r="EV137" s="474"/>
      <c r="EW137" s="471"/>
      <c r="EX137" s="471"/>
      <c r="EY137" s="471"/>
      <c r="EZ137" s="471"/>
      <c r="FA137" s="471"/>
      <c r="FB137" s="471"/>
      <c r="FC137" s="471"/>
      <c r="FD137" s="471"/>
      <c r="FE137" s="471"/>
      <c r="FF137" s="471"/>
      <c r="FG137" s="471"/>
      <c r="FH137" s="471"/>
      <c r="FI137" s="471"/>
      <c r="FJ137" s="471"/>
      <c r="FK137" s="471"/>
      <c r="FL137" s="471"/>
      <c r="FM137" s="471"/>
      <c r="FO137" s="471"/>
      <c r="FQ137" s="471"/>
      <c r="FR137" s="471"/>
      <c r="FS137" s="471"/>
      <c r="FU137" s="471"/>
      <c r="FV137" s="471"/>
      <c r="FW137" s="471"/>
      <c r="FX137" s="471"/>
      <c r="FY137" s="471"/>
      <c r="FZ137" s="471"/>
      <c r="GB137" s="471"/>
      <c r="GE137" s="471"/>
    </row>
    <row r="138" spans="1:187" s="468" customFormat="1" ht="16.5" thickBot="1" x14ac:dyDescent="0.3">
      <c r="A138" s="831" t="s">
        <v>94</v>
      </c>
      <c r="B138" s="832" t="s">
        <v>385</v>
      </c>
      <c r="C138" s="1029" t="str">
        <f>IF(AND(B118="",C118=""),"",((B118)*(B118)/100)*C118)</f>
        <v/>
      </c>
      <c r="D138" s="1016" t="str">
        <f>IF(AND(D118="", E118=""),"",((D118)*(D118)/100)*E118)</f>
        <v/>
      </c>
      <c r="E138" s="1015" t="str">
        <f>IF(AND(F118="", G118=""),"",((F118)*(F118)/100)*G118)</f>
        <v/>
      </c>
      <c r="F138" s="1034" t="str">
        <f>IF(AND(H118="", I118=""),"",((H118)*(H118)/100)*I118)</f>
        <v/>
      </c>
      <c r="G138" s="1016" t="str">
        <f>IF(AND(J118="", K118=""),"",((J118)*(J118)/100)*K118)</f>
        <v/>
      </c>
      <c r="H138" s="1016" t="str">
        <f>IF(AND(L118="", M118=""),"",((L118)*(L118)/100)*M118)</f>
        <v/>
      </c>
      <c r="I138" s="1016" t="str">
        <f>IF(AND(N118="", O118=""),"",((N118)*(N118)/100)*O118)</f>
        <v/>
      </c>
      <c r="J138" s="833" t="str">
        <f>IF(AND(P118="", Q118=""),"",((P118)*(P118)/100)*Q118)</f>
        <v/>
      </c>
      <c r="K138" s="833" t="str">
        <f>IF(AND(R118="", S118=""),"",((R118)*(R118)/100)*S118)</f>
        <v/>
      </c>
      <c r="L138" s="833" t="str">
        <f>IF(AND(T118="", U118=""),"",((T118)*(T118)/100)*U118)</f>
        <v/>
      </c>
      <c r="M138" s="822"/>
      <c r="N138" s="822"/>
      <c r="O138" s="822"/>
      <c r="P138" s="822"/>
      <c r="Q138" s="830"/>
      <c r="R138" s="830"/>
      <c r="S138" s="830"/>
      <c r="T138" s="830"/>
      <c r="U138" s="830"/>
      <c r="V138" s="830"/>
      <c r="W138" s="830"/>
      <c r="X138" s="830"/>
      <c r="Y138" s="830"/>
      <c r="Z138" s="830"/>
      <c r="AA138" s="830"/>
      <c r="AB138" s="830"/>
      <c r="AC138" s="830"/>
      <c r="AD138" s="830"/>
      <c r="AE138" s="836"/>
      <c r="AF138" s="836"/>
      <c r="AG138" s="836"/>
      <c r="AH138" s="836"/>
      <c r="AI138" s="836"/>
      <c r="AJ138" s="836"/>
      <c r="AK138" s="836"/>
      <c r="AL138" s="836"/>
      <c r="AM138" s="836"/>
      <c r="AN138" s="836"/>
      <c r="AO138" s="475"/>
      <c r="AP138" s="475"/>
      <c r="AQ138" s="470"/>
      <c r="AR138" s="469"/>
      <c r="AS138" s="469"/>
      <c r="AT138" s="470"/>
      <c r="AU138" s="469"/>
      <c r="AV138" s="469"/>
      <c r="AW138" s="470"/>
      <c r="AX138" s="469"/>
      <c r="AY138" s="469"/>
      <c r="AZ138" s="470"/>
      <c r="BA138" s="469"/>
      <c r="BB138" s="469"/>
      <c r="BC138" s="470"/>
      <c r="BD138" s="469"/>
      <c r="BE138" s="469"/>
      <c r="BF138" s="470"/>
      <c r="BG138" s="469"/>
      <c r="BH138" s="469"/>
      <c r="BI138" s="470"/>
      <c r="BJ138" s="469"/>
      <c r="BK138" s="469"/>
      <c r="BL138" s="470"/>
      <c r="BM138" s="469"/>
      <c r="BN138" s="469"/>
      <c r="BO138" s="469"/>
      <c r="BP138" s="469"/>
      <c r="BQ138" s="469"/>
      <c r="BR138" s="469"/>
      <c r="BS138" s="469"/>
      <c r="BT138" s="469"/>
      <c r="BU138" s="469"/>
      <c r="BV138" s="469"/>
      <c r="BW138" s="469"/>
      <c r="BX138" s="470"/>
      <c r="BY138" s="469"/>
      <c r="BZ138" s="469"/>
      <c r="CA138" s="471"/>
      <c r="CB138" s="472"/>
      <c r="CI138" s="473"/>
      <c r="CK138" s="473"/>
      <c r="CL138" s="473"/>
      <c r="CN138" s="473"/>
      <c r="CO138" s="473"/>
      <c r="CP138" s="473"/>
      <c r="CT138" s="473"/>
      <c r="CU138" s="473"/>
      <c r="CV138" s="473"/>
      <c r="CW138" s="473"/>
      <c r="CX138" s="473"/>
      <c r="CY138" s="473"/>
      <c r="CZ138" s="473"/>
      <c r="DA138" s="473"/>
      <c r="DB138" s="473"/>
      <c r="DC138" s="473"/>
      <c r="DD138" s="473"/>
      <c r="DH138" s="473"/>
      <c r="DX138" s="473"/>
      <c r="DY138" s="473"/>
      <c r="DZ138" s="473"/>
      <c r="ED138" s="473"/>
      <c r="EE138" s="473"/>
      <c r="ET138" s="474"/>
      <c r="EU138" s="474"/>
      <c r="EV138" s="474"/>
      <c r="EW138" s="471"/>
      <c r="EX138" s="471"/>
      <c r="EY138" s="471"/>
      <c r="EZ138" s="471"/>
      <c r="FA138" s="471"/>
      <c r="FB138" s="471"/>
      <c r="FC138" s="471"/>
      <c r="FD138" s="471"/>
      <c r="FE138" s="471"/>
      <c r="FF138" s="471"/>
      <c r="FG138" s="471"/>
      <c r="FH138" s="471"/>
      <c r="FI138" s="471"/>
      <c r="FJ138" s="471"/>
      <c r="FK138" s="471"/>
      <c r="FL138" s="471"/>
      <c r="FM138" s="471"/>
      <c r="FO138" s="471"/>
      <c r="FQ138" s="471"/>
      <c r="FR138" s="471"/>
      <c r="FS138" s="471"/>
      <c r="FU138" s="471"/>
      <c r="FV138" s="471"/>
      <c r="FW138" s="471"/>
      <c r="FX138" s="471"/>
      <c r="FY138" s="471"/>
      <c r="FZ138" s="471"/>
      <c r="GB138" s="471"/>
      <c r="GE138" s="471"/>
    </row>
    <row r="139" spans="1:187" s="154" customFormat="1" ht="16.5" thickBot="1" x14ac:dyDescent="0.3">
      <c r="A139" s="885" t="s">
        <v>95</v>
      </c>
      <c r="B139" s="832" t="s">
        <v>384</v>
      </c>
      <c r="C139" s="1022" t="str">
        <f>IF(AND($C138="",$D138="",$E138="",$F138="",$G138="",$H138="",$I138="",$J138="",$K138="",$L138=""),"",IF($C138="",0,$C138)+IF($D138="",0,$D138)+IF($E138="",0,$E138)+IF($F138="",0,$F138)+IF($G138="",0,$G138)+IF($H138="",0,$H138)+IF($I138="",0,$I138)+IF($J138="",0,$J138)+IF($K138="",0,$K138)+IF($L138="",0,$L138))</f>
        <v/>
      </c>
      <c r="D139" s="838"/>
      <c r="E139" s="839"/>
      <c r="F139" s="789"/>
      <c r="G139" s="790"/>
      <c r="H139" s="790"/>
      <c r="I139" s="790"/>
      <c r="J139" s="790"/>
      <c r="K139" s="796"/>
      <c r="L139" s="796"/>
      <c r="M139" s="796"/>
      <c r="N139" s="796"/>
      <c r="O139" s="796"/>
      <c r="P139" s="796"/>
      <c r="Q139" s="796"/>
      <c r="R139" s="796"/>
      <c r="S139" s="796"/>
      <c r="T139" s="796"/>
      <c r="U139" s="796"/>
      <c r="V139" s="796"/>
      <c r="W139" s="796"/>
      <c r="X139" s="796"/>
      <c r="Y139" s="796"/>
      <c r="Z139" s="796"/>
      <c r="AA139" s="796"/>
      <c r="AB139" s="796"/>
      <c r="AC139" s="796"/>
      <c r="AD139" s="796"/>
      <c r="AE139" s="792"/>
      <c r="AF139" s="792"/>
      <c r="AG139" s="792"/>
      <c r="AH139" s="792"/>
      <c r="AI139" s="792"/>
      <c r="AJ139" s="792"/>
      <c r="AK139" s="792"/>
      <c r="AL139" s="792"/>
      <c r="AM139" s="792"/>
      <c r="AN139" s="792"/>
      <c r="AO139" s="193"/>
      <c r="AP139" s="193"/>
      <c r="AQ139" s="156"/>
      <c r="AR139" s="157"/>
      <c r="AS139" s="157"/>
      <c r="AT139" s="156"/>
      <c r="AU139" s="157"/>
      <c r="AV139" s="157"/>
      <c r="AW139" s="156"/>
      <c r="AX139" s="157"/>
      <c r="AY139" s="157"/>
      <c r="AZ139" s="156"/>
      <c r="BA139" s="157"/>
      <c r="BB139" s="157"/>
      <c r="BC139" s="156"/>
      <c r="BD139" s="157"/>
      <c r="BE139" s="157"/>
      <c r="BF139" s="156"/>
      <c r="BG139" s="157"/>
      <c r="BH139" s="157"/>
      <c r="BI139" s="156"/>
      <c r="BJ139" s="157"/>
      <c r="BK139" s="157"/>
      <c r="BL139" s="156"/>
      <c r="BM139" s="157"/>
      <c r="BN139" s="157"/>
      <c r="BO139" s="157"/>
      <c r="BP139" s="157"/>
      <c r="BQ139" s="157"/>
      <c r="BR139" s="157"/>
      <c r="BS139" s="157"/>
      <c r="BT139" s="157"/>
      <c r="BU139" s="157"/>
      <c r="BV139" s="157"/>
      <c r="BW139" s="157"/>
      <c r="BX139" s="156"/>
      <c r="BY139" s="157"/>
      <c r="BZ139" s="157"/>
      <c r="CA139" s="155"/>
      <c r="CB139" s="190"/>
      <c r="CI139" s="191"/>
      <c r="CK139" s="191"/>
      <c r="CL139" s="191"/>
      <c r="CN139" s="191"/>
      <c r="CO139" s="191"/>
      <c r="CP139" s="191"/>
      <c r="CT139" s="191"/>
      <c r="CU139" s="191"/>
      <c r="CV139" s="191"/>
      <c r="CW139" s="191"/>
      <c r="CX139" s="191"/>
      <c r="CY139" s="191"/>
      <c r="CZ139" s="191"/>
      <c r="DA139" s="191"/>
      <c r="DB139" s="191"/>
      <c r="DC139" s="191"/>
      <c r="DD139" s="191"/>
      <c r="DH139" s="191"/>
      <c r="DX139" s="191"/>
      <c r="DY139" s="191"/>
      <c r="DZ139" s="191"/>
      <c r="ED139" s="191"/>
      <c r="EE139" s="191"/>
      <c r="ET139" s="192"/>
      <c r="EU139" s="192"/>
      <c r="EV139" s="192"/>
      <c r="EW139" s="155"/>
      <c r="EX139" s="155"/>
      <c r="EY139" s="155"/>
      <c r="EZ139" s="155"/>
      <c r="FA139" s="155"/>
      <c r="FB139" s="155"/>
      <c r="FC139" s="155"/>
      <c r="FD139" s="155"/>
      <c r="FE139" s="155"/>
      <c r="FF139" s="155"/>
      <c r="FG139" s="155"/>
      <c r="FH139" s="155"/>
      <c r="FI139" s="155"/>
      <c r="FJ139" s="155"/>
      <c r="FK139" s="155"/>
      <c r="FL139" s="155"/>
      <c r="FM139" s="155"/>
      <c r="FO139" s="155"/>
      <c r="FQ139" s="155"/>
      <c r="FR139" s="155"/>
      <c r="FS139" s="155"/>
      <c r="FU139" s="155"/>
      <c r="FV139" s="155"/>
      <c r="FW139" s="155"/>
      <c r="FX139" s="155"/>
      <c r="FY139" s="155"/>
      <c r="FZ139" s="155"/>
      <c r="GB139" s="155"/>
      <c r="GE139" s="155"/>
    </row>
    <row r="140" spans="1:187" s="154" customFormat="1" x14ac:dyDescent="0.2">
      <c r="A140" s="886"/>
      <c r="B140" s="795"/>
      <c r="C140" s="887"/>
      <c r="D140" s="887"/>
      <c r="E140" s="888"/>
      <c r="F140" s="795"/>
      <c r="G140" s="790"/>
      <c r="H140" s="790"/>
      <c r="I140" s="790"/>
      <c r="J140" s="790"/>
      <c r="K140" s="796"/>
      <c r="L140" s="796"/>
      <c r="M140" s="796"/>
      <c r="N140" s="796"/>
      <c r="O140" s="796"/>
      <c r="P140" s="796"/>
      <c r="Q140" s="796"/>
      <c r="R140" s="796"/>
      <c r="S140" s="796"/>
      <c r="T140" s="796"/>
      <c r="U140" s="796"/>
      <c r="V140" s="796"/>
      <c r="W140" s="796"/>
      <c r="X140" s="796"/>
      <c r="Y140" s="796"/>
      <c r="Z140" s="796"/>
      <c r="AA140" s="796"/>
      <c r="AB140" s="796"/>
      <c r="AC140" s="796"/>
      <c r="AD140" s="796"/>
      <c r="AE140" s="792"/>
      <c r="AF140" s="792"/>
      <c r="AG140" s="792"/>
      <c r="AH140" s="792"/>
      <c r="AI140" s="792"/>
      <c r="AJ140" s="792"/>
      <c r="AK140" s="792"/>
      <c r="AL140" s="792"/>
      <c r="AM140" s="792"/>
      <c r="AN140" s="792"/>
      <c r="AO140" s="193"/>
      <c r="AP140" s="193"/>
      <c r="AQ140" s="156"/>
      <c r="AR140" s="157"/>
      <c r="AS140" s="157"/>
      <c r="AT140" s="156"/>
      <c r="AU140" s="157"/>
      <c r="AV140" s="157"/>
      <c r="AW140" s="156"/>
      <c r="AX140" s="157"/>
      <c r="AY140" s="157"/>
      <c r="AZ140" s="156"/>
      <c r="BA140" s="157"/>
      <c r="BB140" s="157"/>
      <c r="BC140" s="156"/>
      <c r="BD140" s="157"/>
      <c r="BE140" s="157"/>
      <c r="BF140" s="156"/>
      <c r="BG140" s="157"/>
      <c r="BH140" s="157"/>
      <c r="BI140" s="156"/>
      <c r="BJ140" s="157"/>
      <c r="BK140" s="157"/>
      <c r="BL140" s="156"/>
      <c r="BM140" s="157"/>
      <c r="BN140" s="157"/>
      <c r="BO140" s="157"/>
      <c r="BP140" s="157"/>
      <c r="BQ140" s="157"/>
      <c r="BR140" s="157"/>
      <c r="BS140" s="157"/>
      <c r="BT140" s="157"/>
      <c r="BU140" s="157"/>
      <c r="BV140" s="157"/>
      <c r="BW140" s="157"/>
      <c r="BX140" s="156"/>
      <c r="BY140" s="157"/>
      <c r="BZ140" s="157"/>
      <c r="CA140" s="155"/>
      <c r="CB140" s="190"/>
      <c r="CI140" s="191"/>
      <c r="CK140" s="191"/>
      <c r="CL140" s="191"/>
      <c r="CN140" s="191"/>
      <c r="CO140" s="191"/>
      <c r="CP140" s="191"/>
      <c r="CT140" s="191"/>
      <c r="CU140" s="191"/>
      <c r="CV140" s="191"/>
      <c r="CW140" s="191"/>
      <c r="CX140" s="191"/>
      <c r="CY140" s="191"/>
      <c r="CZ140" s="191"/>
      <c r="DA140" s="191"/>
      <c r="DB140" s="191"/>
      <c r="DC140" s="191"/>
      <c r="DD140" s="191"/>
      <c r="DH140" s="191"/>
      <c r="DX140" s="191"/>
      <c r="DY140" s="191"/>
      <c r="DZ140" s="191"/>
      <c r="ED140" s="191"/>
      <c r="EE140" s="191"/>
      <c r="ET140" s="192"/>
      <c r="EU140" s="192"/>
      <c r="EV140" s="192"/>
      <c r="EW140" s="155"/>
      <c r="EX140" s="155"/>
      <c r="EY140" s="155"/>
      <c r="EZ140" s="155"/>
      <c r="FA140" s="155"/>
      <c r="FB140" s="155"/>
      <c r="FC140" s="155"/>
      <c r="FD140" s="155"/>
      <c r="FE140" s="155"/>
      <c r="FF140" s="155"/>
      <c r="FG140" s="155"/>
      <c r="FH140" s="155"/>
      <c r="FI140" s="155"/>
      <c r="FJ140" s="155"/>
      <c r="FK140" s="155"/>
      <c r="FL140" s="155"/>
      <c r="FM140" s="155"/>
      <c r="FO140" s="155"/>
      <c r="FQ140" s="155"/>
      <c r="FR140" s="155"/>
      <c r="FS140" s="155"/>
      <c r="FU140" s="155"/>
      <c r="FV140" s="155"/>
      <c r="FW140" s="155"/>
      <c r="FX140" s="155"/>
      <c r="FY140" s="155"/>
      <c r="FZ140" s="155"/>
      <c r="GB140" s="155"/>
      <c r="GE140" s="155"/>
    </row>
    <row r="141" spans="1:187" s="154" customFormat="1" ht="13.5" thickBot="1" x14ac:dyDescent="0.25">
      <c r="A141" s="886"/>
      <c r="B141" s="795"/>
      <c r="C141" s="887"/>
      <c r="D141" s="887"/>
      <c r="E141" s="888"/>
      <c r="F141" s="795"/>
      <c r="G141" s="790"/>
      <c r="H141" s="790"/>
      <c r="I141" s="790"/>
      <c r="J141" s="790"/>
      <c r="K141" s="796"/>
      <c r="L141" s="796"/>
      <c r="M141" s="796"/>
      <c r="N141" s="796"/>
      <c r="O141" s="796"/>
      <c r="P141" s="796"/>
      <c r="Q141" s="796"/>
      <c r="R141" s="796"/>
      <c r="S141" s="796"/>
      <c r="T141" s="796"/>
      <c r="U141" s="796"/>
      <c r="V141" s="796"/>
      <c r="W141" s="796"/>
      <c r="X141" s="796"/>
      <c r="Y141" s="796"/>
      <c r="Z141" s="796"/>
      <c r="AA141" s="796"/>
      <c r="AB141" s="796"/>
      <c r="AC141" s="796"/>
      <c r="AD141" s="796"/>
      <c r="AE141" s="792"/>
      <c r="AF141" s="792"/>
      <c r="AG141" s="792"/>
      <c r="AH141" s="792"/>
      <c r="AI141" s="792"/>
      <c r="AJ141" s="792"/>
      <c r="AK141" s="792"/>
      <c r="AL141" s="792"/>
      <c r="AM141" s="792"/>
      <c r="AN141" s="792"/>
      <c r="AO141" s="193"/>
      <c r="AP141" s="193"/>
      <c r="AQ141" s="156"/>
      <c r="AR141" s="157"/>
      <c r="AS141" s="157"/>
      <c r="AT141" s="156"/>
      <c r="AU141" s="157"/>
      <c r="AV141" s="157"/>
      <c r="AW141" s="156"/>
      <c r="AX141" s="157"/>
      <c r="AY141" s="157"/>
      <c r="AZ141" s="156"/>
      <c r="BA141" s="157"/>
      <c r="BB141" s="157"/>
      <c r="BC141" s="156"/>
      <c r="BD141" s="157"/>
      <c r="BE141" s="157"/>
      <c r="BF141" s="156"/>
      <c r="BG141" s="157"/>
      <c r="BH141" s="157"/>
      <c r="BI141" s="156"/>
      <c r="BJ141" s="157"/>
      <c r="BK141" s="157"/>
      <c r="BL141" s="156"/>
      <c r="BM141" s="157"/>
      <c r="BN141" s="157"/>
      <c r="BO141" s="157"/>
      <c r="BP141" s="157"/>
      <c r="BQ141" s="157"/>
      <c r="BR141" s="157"/>
      <c r="BS141" s="157"/>
      <c r="BT141" s="157"/>
      <c r="BU141" s="157"/>
      <c r="BV141" s="157"/>
      <c r="BW141" s="157"/>
      <c r="BX141" s="156"/>
      <c r="BY141" s="157"/>
      <c r="BZ141" s="157"/>
      <c r="CA141" s="155"/>
      <c r="CB141" s="190"/>
      <c r="CI141" s="191"/>
      <c r="CK141" s="191"/>
      <c r="CL141" s="191"/>
      <c r="CN141" s="191"/>
      <c r="CO141" s="191"/>
      <c r="CP141" s="191"/>
      <c r="CT141" s="191"/>
      <c r="CU141" s="191"/>
      <c r="CV141" s="191"/>
      <c r="CW141" s="191"/>
      <c r="CX141" s="191"/>
      <c r="CY141" s="191"/>
      <c r="CZ141" s="191"/>
      <c r="DA141" s="191"/>
      <c r="DB141" s="191"/>
      <c r="DC141" s="191"/>
      <c r="DD141" s="191"/>
      <c r="DH141" s="191"/>
      <c r="DX141" s="191"/>
      <c r="DY141" s="191"/>
      <c r="DZ141" s="191"/>
      <c r="ED141" s="191"/>
      <c r="EE141" s="191"/>
      <c r="ET141" s="192"/>
      <c r="EU141" s="192"/>
      <c r="EV141" s="192"/>
      <c r="EW141" s="155"/>
      <c r="EX141" s="155"/>
      <c r="EY141" s="155"/>
      <c r="EZ141" s="155"/>
      <c r="FA141" s="155"/>
      <c r="FB141" s="155"/>
      <c r="FC141" s="155"/>
      <c r="FD141" s="155"/>
      <c r="FE141" s="155"/>
      <c r="FF141" s="155"/>
      <c r="FG141" s="155"/>
      <c r="FH141" s="155"/>
      <c r="FI141" s="155"/>
      <c r="FJ141" s="155"/>
      <c r="FK141" s="155"/>
      <c r="FL141" s="155"/>
      <c r="FM141" s="155"/>
      <c r="FO141" s="155"/>
      <c r="FQ141" s="155"/>
      <c r="FR141" s="155"/>
      <c r="FS141" s="155"/>
      <c r="FU141" s="155"/>
      <c r="FV141" s="155"/>
      <c r="FW141" s="155"/>
      <c r="FX141" s="155"/>
      <c r="FY141" s="155"/>
      <c r="FZ141" s="155"/>
      <c r="GB141" s="155"/>
      <c r="GE141" s="155"/>
    </row>
    <row r="142" spans="1:187" s="154" customFormat="1" ht="18.75" thickBot="1" x14ac:dyDescent="0.3">
      <c r="A142" s="797"/>
      <c r="B142" s="794"/>
      <c r="C142" s="1605" t="s">
        <v>515</v>
      </c>
      <c r="D142" s="1606"/>
      <c r="E142" s="1607"/>
      <c r="F142" s="801"/>
      <c r="G142" s="796"/>
      <c r="H142" s="796"/>
      <c r="I142" s="796"/>
      <c r="J142" s="796"/>
      <c r="K142" s="796"/>
      <c r="L142" s="796"/>
      <c r="M142" s="796"/>
      <c r="N142" s="796"/>
      <c r="O142" s="796"/>
      <c r="P142" s="796"/>
      <c r="Q142" s="796"/>
      <c r="R142" s="796"/>
      <c r="S142" s="796"/>
      <c r="T142" s="796"/>
      <c r="U142" s="796"/>
      <c r="V142" s="796"/>
      <c r="W142" s="796"/>
      <c r="X142" s="796"/>
      <c r="Y142" s="796"/>
      <c r="Z142" s="796"/>
      <c r="AA142" s="796"/>
      <c r="AB142" s="796"/>
      <c r="AC142" s="796"/>
      <c r="AD142" s="796"/>
      <c r="AE142" s="792"/>
      <c r="AF142" s="792"/>
      <c r="AG142" s="792"/>
      <c r="AH142" s="792"/>
      <c r="AI142" s="792"/>
      <c r="AJ142" s="792"/>
      <c r="AK142" s="792"/>
      <c r="AL142" s="792"/>
      <c r="AM142" s="792"/>
      <c r="AN142" s="792"/>
      <c r="AO142" s="193"/>
      <c r="AP142" s="193"/>
      <c r="AQ142" s="156"/>
      <c r="AR142" s="157"/>
      <c r="AS142" s="157"/>
      <c r="AT142" s="156"/>
      <c r="AU142" s="157"/>
      <c r="AV142" s="157"/>
      <c r="AW142" s="156"/>
      <c r="AX142" s="157"/>
      <c r="AY142" s="157"/>
      <c r="AZ142" s="156"/>
      <c r="BA142" s="157"/>
      <c r="BB142" s="157"/>
      <c r="BC142" s="156"/>
      <c r="BD142" s="157"/>
      <c r="BE142" s="157"/>
      <c r="BF142" s="156"/>
      <c r="BG142" s="157"/>
      <c r="BH142" s="157"/>
      <c r="BI142" s="156"/>
      <c r="BJ142" s="157"/>
      <c r="BK142" s="157"/>
      <c r="BL142" s="156"/>
      <c r="BM142" s="157"/>
      <c r="BN142" s="157"/>
      <c r="BO142" s="157"/>
      <c r="BP142" s="157"/>
      <c r="BQ142" s="157"/>
      <c r="BR142" s="157"/>
      <c r="BS142" s="157"/>
      <c r="BT142" s="157"/>
      <c r="BU142" s="157"/>
      <c r="BV142" s="157"/>
      <c r="BW142" s="157"/>
      <c r="BX142" s="156"/>
      <c r="BY142" s="157"/>
      <c r="BZ142" s="157"/>
      <c r="CA142" s="155"/>
      <c r="CB142" s="190"/>
      <c r="CI142" s="191"/>
      <c r="CK142" s="191"/>
      <c r="CL142" s="191"/>
      <c r="CN142" s="191"/>
      <c r="CO142" s="191"/>
      <c r="CP142" s="191"/>
      <c r="CT142" s="191"/>
      <c r="CU142" s="191"/>
      <c r="CV142" s="191"/>
      <c r="CW142" s="191"/>
      <c r="CX142" s="191"/>
      <c r="CY142" s="191"/>
      <c r="CZ142" s="191"/>
      <c r="DA142" s="191"/>
      <c r="DB142" s="191"/>
      <c r="DC142" s="191"/>
      <c r="DD142" s="191"/>
      <c r="DH142" s="191"/>
      <c r="DX142" s="191"/>
      <c r="DY142" s="191"/>
      <c r="DZ142" s="191"/>
      <c r="ED142" s="191"/>
      <c r="EE142" s="191"/>
      <c r="ET142" s="192"/>
      <c r="EU142" s="192"/>
      <c r="EV142" s="192"/>
      <c r="EW142" s="155"/>
      <c r="EX142" s="155"/>
      <c r="EY142" s="155"/>
      <c r="EZ142" s="155"/>
      <c r="FA142" s="155"/>
      <c r="FB142" s="155"/>
      <c r="FC142" s="155"/>
      <c r="FD142" s="155"/>
      <c r="FE142" s="155"/>
      <c r="FF142" s="155"/>
      <c r="FG142" s="155"/>
      <c r="FH142" s="155"/>
      <c r="FI142" s="155"/>
      <c r="FJ142" s="155"/>
      <c r="FK142" s="155"/>
      <c r="FL142" s="155"/>
      <c r="FM142" s="155"/>
      <c r="FO142" s="155"/>
      <c r="FQ142" s="155"/>
      <c r="FR142" s="155"/>
      <c r="FS142" s="155"/>
      <c r="FU142" s="155"/>
      <c r="FV142" s="155"/>
      <c r="FW142" s="155"/>
      <c r="FX142" s="155"/>
      <c r="FY142" s="155"/>
      <c r="FZ142" s="155"/>
      <c r="GB142" s="155"/>
      <c r="GE142" s="155"/>
    </row>
    <row r="143" spans="1:187" s="154" customFormat="1" x14ac:dyDescent="0.2">
      <c r="A143" s="802"/>
      <c r="B143" s="790"/>
      <c r="C143" s="1625" t="s">
        <v>437</v>
      </c>
      <c r="D143" s="1626"/>
      <c r="E143" s="1627"/>
      <c r="F143" s="803"/>
      <c r="G143" s="790"/>
      <c r="H143" s="790"/>
      <c r="I143" s="790"/>
      <c r="J143" s="790"/>
      <c r="K143" s="790"/>
      <c r="L143" s="790"/>
      <c r="M143" s="790"/>
      <c r="N143" s="790"/>
      <c r="O143" s="790"/>
      <c r="P143" s="790"/>
      <c r="Q143" s="790"/>
      <c r="R143" s="790"/>
      <c r="S143" s="790"/>
      <c r="T143" s="790"/>
      <c r="U143" s="790"/>
      <c r="V143" s="790"/>
      <c r="W143" s="790"/>
      <c r="X143" s="790"/>
      <c r="Y143" s="790"/>
      <c r="Z143" s="790"/>
      <c r="AA143" s="790"/>
      <c r="AB143" s="790"/>
      <c r="AC143" s="790"/>
      <c r="AD143" s="790"/>
      <c r="AE143" s="790"/>
      <c r="AF143" s="790"/>
      <c r="AG143" s="790"/>
      <c r="AH143" s="790"/>
      <c r="AI143" s="790"/>
      <c r="AJ143" s="790"/>
      <c r="AK143" s="790"/>
      <c r="AL143" s="790"/>
      <c r="AM143" s="790"/>
      <c r="AN143" s="790"/>
      <c r="AS143" s="157"/>
      <c r="AT143" s="156"/>
      <c r="AU143" s="157"/>
      <c r="AV143" s="157"/>
      <c r="AW143" s="156"/>
      <c r="AX143" s="157"/>
      <c r="AY143" s="157"/>
      <c r="AZ143" s="156"/>
      <c r="BA143" s="157"/>
      <c r="BB143" s="157"/>
      <c r="BC143" s="156"/>
      <c r="BD143" s="157"/>
      <c r="BE143" s="157"/>
      <c r="BF143" s="156"/>
      <c r="BG143" s="157"/>
      <c r="BH143" s="157"/>
      <c r="BI143" s="156"/>
      <c r="BJ143" s="157"/>
      <c r="BK143" s="157"/>
      <c r="BL143" s="156"/>
      <c r="BM143" s="157"/>
      <c r="BN143" s="157"/>
      <c r="BO143" s="157"/>
      <c r="BP143" s="157"/>
      <c r="BQ143" s="157"/>
      <c r="BR143" s="157"/>
      <c r="BS143" s="157"/>
      <c r="BT143" s="157"/>
      <c r="BU143" s="157"/>
      <c r="BV143" s="157"/>
      <c r="BW143" s="157"/>
      <c r="BX143" s="156"/>
      <c r="BY143" s="157"/>
      <c r="BZ143" s="157"/>
      <c r="CA143" s="155"/>
      <c r="CB143" s="190"/>
      <c r="CI143" s="191"/>
      <c r="CK143" s="191"/>
      <c r="CL143" s="191"/>
      <c r="CN143" s="191"/>
      <c r="CO143" s="191"/>
      <c r="CP143" s="191"/>
      <c r="CT143" s="191"/>
      <c r="CU143" s="191"/>
      <c r="CV143" s="191"/>
      <c r="CW143" s="191"/>
      <c r="CX143" s="191"/>
      <c r="CY143" s="191"/>
      <c r="CZ143" s="191"/>
      <c r="DA143" s="191"/>
      <c r="DB143" s="191"/>
      <c r="DC143" s="191"/>
      <c r="DD143" s="191"/>
      <c r="DH143" s="191"/>
      <c r="DX143" s="191"/>
      <c r="DY143" s="191"/>
      <c r="DZ143" s="191"/>
      <c r="ED143" s="191"/>
      <c r="EE143" s="191"/>
      <c r="ET143" s="192"/>
      <c r="EU143" s="192"/>
      <c r="EV143" s="192"/>
      <c r="EW143" s="155"/>
      <c r="EX143" s="155"/>
      <c r="EY143" s="155"/>
      <c r="EZ143" s="155"/>
      <c r="FA143" s="155"/>
      <c r="FB143" s="155"/>
      <c r="FC143" s="155"/>
      <c r="FD143" s="155"/>
      <c r="FE143" s="155"/>
      <c r="FF143" s="155"/>
      <c r="FG143" s="155"/>
      <c r="FH143" s="155"/>
      <c r="FI143" s="155"/>
      <c r="FJ143" s="155"/>
      <c r="FK143" s="155"/>
      <c r="FL143" s="155"/>
      <c r="FM143" s="155"/>
      <c r="FO143" s="155"/>
      <c r="FQ143" s="155"/>
      <c r="FR143" s="155"/>
      <c r="FS143" s="155"/>
      <c r="FU143" s="155"/>
      <c r="FV143" s="155"/>
      <c r="FW143" s="155"/>
      <c r="FX143" s="155"/>
      <c r="FY143" s="155"/>
      <c r="FZ143" s="155"/>
      <c r="GB143" s="155"/>
      <c r="GE143" s="155"/>
    </row>
    <row r="144" spans="1:187" s="428" customFormat="1" ht="13.5" thickBot="1" x14ac:dyDescent="0.25">
      <c r="A144" s="804"/>
      <c r="B144" s="805"/>
      <c r="C144" s="882" t="s">
        <v>556</v>
      </c>
      <c r="D144" s="810" t="s">
        <v>557</v>
      </c>
      <c r="E144" s="883" t="s">
        <v>558</v>
      </c>
      <c r="F144" s="884" t="s">
        <v>559</v>
      </c>
      <c r="G144" s="812" t="s">
        <v>560</v>
      </c>
      <c r="H144" s="812" t="s">
        <v>561</v>
      </c>
      <c r="I144" s="812" t="s">
        <v>562</v>
      </c>
      <c r="J144" s="812" t="s">
        <v>563</v>
      </c>
      <c r="K144" s="810" t="s">
        <v>564</v>
      </c>
      <c r="L144" s="813" t="s">
        <v>565</v>
      </c>
      <c r="M144" s="805"/>
      <c r="N144" s="805"/>
      <c r="O144" s="805"/>
      <c r="P144" s="805"/>
      <c r="Q144" s="805"/>
      <c r="R144" s="805"/>
      <c r="S144" s="805"/>
      <c r="T144" s="805"/>
      <c r="U144" s="805"/>
      <c r="V144" s="805"/>
      <c r="W144" s="805"/>
      <c r="X144" s="805"/>
      <c r="Y144" s="805"/>
      <c r="Z144" s="805"/>
      <c r="AA144" s="805"/>
      <c r="AB144" s="805"/>
      <c r="AC144" s="805"/>
      <c r="AD144" s="805"/>
      <c r="AE144" s="805"/>
      <c r="AF144" s="805"/>
      <c r="AG144" s="805"/>
      <c r="AH144" s="805"/>
      <c r="AI144" s="805"/>
      <c r="AJ144" s="805"/>
      <c r="AK144" s="805"/>
      <c r="AL144" s="805"/>
      <c r="AM144" s="805"/>
      <c r="AN144" s="805"/>
      <c r="AS144" s="425"/>
      <c r="AT144" s="423"/>
      <c r="AU144" s="425"/>
      <c r="AV144" s="425"/>
      <c r="AW144" s="423"/>
      <c r="AX144" s="425"/>
      <c r="AY144" s="425"/>
      <c r="AZ144" s="423"/>
      <c r="BA144" s="425"/>
      <c r="BB144" s="425"/>
      <c r="BC144" s="423"/>
      <c r="BD144" s="425"/>
      <c r="BE144" s="425"/>
      <c r="BF144" s="423"/>
      <c r="BG144" s="425"/>
      <c r="BH144" s="425"/>
      <c r="BI144" s="423"/>
      <c r="BJ144" s="425"/>
      <c r="BK144" s="425"/>
      <c r="BL144" s="423"/>
      <c r="BM144" s="425"/>
      <c r="BN144" s="425"/>
      <c r="BO144" s="425"/>
      <c r="BP144" s="425"/>
      <c r="BQ144" s="425"/>
      <c r="BR144" s="425"/>
      <c r="BS144" s="425"/>
      <c r="BT144" s="425"/>
      <c r="BU144" s="425"/>
      <c r="BV144" s="425"/>
      <c r="BW144" s="425"/>
      <c r="BX144" s="423"/>
      <c r="BY144" s="425"/>
      <c r="BZ144" s="425"/>
      <c r="CA144" s="426"/>
      <c r="CB144" s="427"/>
      <c r="CI144" s="429"/>
      <c r="CK144" s="429"/>
      <c r="CL144" s="429"/>
      <c r="CN144" s="429"/>
      <c r="CO144" s="429"/>
      <c r="CP144" s="429"/>
      <c r="CT144" s="429"/>
      <c r="CU144" s="429"/>
      <c r="CV144" s="429"/>
      <c r="CW144" s="429"/>
      <c r="CX144" s="429"/>
      <c r="CY144" s="429"/>
      <c r="CZ144" s="429"/>
      <c r="DA144" s="429"/>
      <c r="DB144" s="429"/>
      <c r="DC144" s="429"/>
      <c r="DD144" s="429"/>
      <c r="DH144" s="429"/>
      <c r="DX144" s="429"/>
      <c r="DY144" s="429"/>
      <c r="DZ144" s="429"/>
      <c r="ED144" s="429"/>
      <c r="EE144" s="429"/>
      <c r="ET144" s="430"/>
      <c r="EU144" s="430"/>
      <c r="EV144" s="430"/>
      <c r="EW144" s="426"/>
      <c r="EX144" s="426"/>
      <c r="EY144" s="426"/>
      <c r="EZ144" s="426"/>
      <c r="FA144" s="426"/>
      <c r="FB144" s="426"/>
      <c r="FC144" s="426"/>
      <c r="FD144" s="426"/>
      <c r="FE144" s="426"/>
      <c r="FF144" s="426"/>
      <c r="FG144" s="426"/>
      <c r="FH144" s="426"/>
      <c r="FI144" s="426"/>
      <c r="FJ144" s="426"/>
      <c r="FK144" s="426"/>
      <c r="FL144" s="426"/>
      <c r="FM144" s="426"/>
      <c r="FO144" s="426"/>
      <c r="FQ144" s="426"/>
      <c r="FR144" s="426"/>
      <c r="FS144" s="426"/>
      <c r="FU144" s="426"/>
      <c r="FV144" s="426"/>
      <c r="FW144" s="426"/>
      <c r="FX144" s="426"/>
      <c r="FY144" s="426"/>
      <c r="FZ144" s="426"/>
      <c r="GB144" s="426"/>
      <c r="GE144" s="426"/>
    </row>
    <row r="145" spans="1:187" s="468" customFormat="1" ht="15.75" x14ac:dyDescent="0.25">
      <c r="A145" s="814" t="s">
        <v>92</v>
      </c>
      <c r="B145" s="815" t="s">
        <v>383</v>
      </c>
      <c r="C145" s="1023" t="str">
        <f>IF((B119=""),"",(B119)*(B119))</f>
        <v/>
      </c>
      <c r="D145" s="1009" t="str">
        <f>IF((D119=""),"",(D119)*(D119))</f>
        <v/>
      </c>
      <c r="E145" s="1008" t="str">
        <f>IF((F119=""),"",(F119)*(F119))</f>
        <v/>
      </c>
      <c r="F145" s="1032" t="str">
        <f>IF((H119=""),"",(H119)*(H119))</f>
        <v/>
      </c>
      <c r="G145" s="1009" t="str">
        <f>IF((J119=""),"",(J119)*(J119))</f>
        <v/>
      </c>
      <c r="H145" s="1009" t="str">
        <f>IF((L119=""),"",(L119)*(L119))</f>
        <v/>
      </c>
      <c r="I145" s="1009" t="str">
        <f>IF((N119=""),"",(N119)*(N119))</f>
        <v/>
      </c>
      <c r="J145" s="819" t="str">
        <f>IF((P119=""),"",(P119)*(P119))</f>
        <v/>
      </c>
      <c r="K145" s="819" t="str">
        <f>IF((R119=""),"",(R119)*(R119))</f>
        <v/>
      </c>
      <c r="L145" s="819" t="str">
        <f>IF((T119=""),"",(T119)*(T119))</f>
        <v/>
      </c>
      <c r="M145" s="822"/>
      <c r="N145" s="822"/>
      <c r="O145" s="822"/>
      <c r="P145" s="822"/>
      <c r="Q145" s="822"/>
      <c r="R145" s="822"/>
      <c r="S145" s="822"/>
      <c r="T145" s="822"/>
      <c r="U145" s="822"/>
      <c r="V145" s="822"/>
      <c r="W145" s="822"/>
      <c r="X145" s="822"/>
      <c r="Y145" s="822"/>
      <c r="Z145" s="822"/>
      <c r="AA145" s="822"/>
      <c r="AB145" s="822"/>
      <c r="AC145" s="822"/>
      <c r="AD145" s="822"/>
      <c r="AE145" s="822"/>
      <c r="AF145" s="822"/>
      <c r="AG145" s="822"/>
      <c r="AH145" s="822"/>
      <c r="AI145" s="822"/>
      <c r="AJ145" s="822"/>
      <c r="AK145" s="822"/>
      <c r="AL145" s="822"/>
      <c r="AM145" s="822"/>
      <c r="AN145" s="822"/>
      <c r="AS145" s="469"/>
      <c r="AT145" s="470"/>
      <c r="AU145" s="469"/>
      <c r="AV145" s="469"/>
      <c r="AW145" s="470"/>
      <c r="AX145" s="469"/>
      <c r="AY145" s="469"/>
      <c r="AZ145" s="470"/>
      <c r="BA145" s="469"/>
      <c r="BB145" s="469"/>
      <c r="BC145" s="470"/>
      <c r="BD145" s="469"/>
      <c r="BE145" s="469"/>
      <c r="BF145" s="470"/>
      <c r="BG145" s="469"/>
      <c r="BH145" s="469"/>
      <c r="BI145" s="470"/>
      <c r="BJ145" s="469"/>
      <c r="BK145" s="469"/>
      <c r="BL145" s="470"/>
      <c r="BM145" s="469"/>
      <c r="BN145" s="469"/>
      <c r="BO145" s="469"/>
      <c r="BP145" s="469"/>
      <c r="BQ145" s="469"/>
      <c r="BR145" s="469"/>
      <c r="BS145" s="469"/>
      <c r="BT145" s="469"/>
      <c r="BU145" s="469"/>
      <c r="BV145" s="469"/>
      <c r="BW145" s="469"/>
      <c r="BX145" s="470"/>
      <c r="BY145" s="469"/>
      <c r="BZ145" s="469"/>
      <c r="CA145" s="471"/>
      <c r="CB145" s="472"/>
      <c r="CI145" s="473"/>
      <c r="CK145" s="473"/>
      <c r="CL145" s="473"/>
      <c r="CN145" s="473"/>
      <c r="CO145" s="473"/>
      <c r="CP145" s="473"/>
      <c r="CT145" s="473"/>
      <c r="CU145" s="473"/>
      <c r="CV145" s="473"/>
      <c r="CW145" s="473"/>
      <c r="CX145" s="473"/>
      <c r="CY145" s="473"/>
      <c r="CZ145" s="473"/>
      <c r="DA145" s="473"/>
      <c r="DB145" s="473"/>
      <c r="DC145" s="473"/>
      <c r="DD145" s="473"/>
      <c r="DH145" s="473"/>
      <c r="DX145" s="473"/>
      <c r="DY145" s="473"/>
      <c r="DZ145" s="473"/>
      <c r="ED145" s="473"/>
      <c r="EE145" s="473"/>
      <c r="ET145" s="474"/>
      <c r="EU145" s="474"/>
      <c r="EV145" s="474"/>
      <c r="EW145" s="471"/>
      <c r="EX145" s="471"/>
      <c r="EY145" s="471"/>
      <c r="EZ145" s="471"/>
      <c r="FA145" s="471"/>
      <c r="FB145" s="471"/>
      <c r="FC145" s="471"/>
      <c r="FD145" s="471"/>
      <c r="FE145" s="471"/>
      <c r="FF145" s="471"/>
      <c r="FG145" s="471"/>
      <c r="FH145" s="471"/>
      <c r="FI145" s="471"/>
      <c r="FJ145" s="471"/>
      <c r="FK145" s="471"/>
      <c r="FL145" s="471"/>
      <c r="FM145" s="471"/>
      <c r="FO145" s="471"/>
      <c r="FQ145" s="471"/>
      <c r="FR145" s="471"/>
      <c r="FS145" s="471"/>
      <c r="FU145" s="471"/>
      <c r="FV145" s="471"/>
      <c r="FW145" s="471"/>
      <c r="FX145" s="471"/>
      <c r="FY145" s="471"/>
      <c r="FZ145" s="471"/>
      <c r="GB145" s="471"/>
      <c r="GE145" s="471"/>
    </row>
    <row r="146" spans="1:187" s="468" customFormat="1" ht="15.75" x14ac:dyDescent="0.25">
      <c r="A146" s="814" t="s">
        <v>93</v>
      </c>
      <c r="B146" s="823" t="s">
        <v>386</v>
      </c>
      <c r="C146" s="1026" t="str">
        <f>IF((B119=""),"",(B119)*(B119)/100)</f>
        <v/>
      </c>
      <c r="D146" s="1012" t="str">
        <f>IF((D119=""),"",(D119)*(D119)/100)</f>
        <v/>
      </c>
      <c r="E146" s="1011" t="str">
        <f>IF((F119=""),"",(F119)*(F119)/100)</f>
        <v/>
      </c>
      <c r="F146" s="1033" t="str">
        <f>IF((H119=""),"",(H119)*(H119)/100)</f>
        <v/>
      </c>
      <c r="G146" s="1012" t="str">
        <f>IF((J119=""),"",(J119)*(J119)/100)</f>
        <v/>
      </c>
      <c r="H146" s="1012" t="str">
        <f>IF((L119=""),"",(L119)*(L119)/100)</f>
        <v/>
      </c>
      <c r="I146" s="1012" t="str">
        <f>IF((N119=""),"",(N119)*(N119)/100)</f>
        <v/>
      </c>
      <c r="J146" s="827" t="str">
        <f>IF((P119=""),"",(P119)*(P119)/100)</f>
        <v/>
      </c>
      <c r="K146" s="827" t="str">
        <f>IF((R119=""),"",(R119)*(R119)/100)</f>
        <v/>
      </c>
      <c r="L146" s="827" t="str">
        <f>IF((T119=""),"",(T119)*(T119)/100)</f>
        <v/>
      </c>
      <c r="M146" s="822"/>
      <c r="N146" s="822"/>
      <c r="O146" s="822"/>
      <c r="P146" s="822"/>
      <c r="Q146" s="830"/>
      <c r="R146" s="830"/>
      <c r="S146" s="830"/>
      <c r="T146" s="830"/>
      <c r="U146" s="822"/>
      <c r="V146" s="830"/>
      <c r="W146" s="830"/>
      <c r="X146" s="830"/>
      <c r="Y146" s="830"/>
      <c r="Z146" s="830"/>
      <c r="AA146" s="830"/>
      <c r="AB146" s="830"/>
      <c r="AC146" s="830"/>
      <c r="AD146" s="830"/>
      <c r="AE146" s="822"/>
      <c r="AF146" s="822"/>
      <c r="AG146" s="822"/>
      <c r="AH146" s="822"/>
      <c r="AI146" s="822"/>
      <c r="AJ146" s="822"/>
      <c r="AK146" s="822"/>
      <c r="AL146" s="822"/>
      <c r="AM146" s="822"/>
      <c r="AN146" s="822"/>
      <c r="AO146" s="470"/>
      <c r="AP146" s="470"/>
      <c r="AQ146" s="470"/>
      <c r="AR146" s="470"/>
      <c r="AS146" s="469"/>
      <c r="AT146" s="470"/>
      <c r="AU146" s="469"/>
      <c r="AV146" s="469"/>
      <c r="AW146" s="470"/>
      <c r="AX146" s="469"/>
      <c r="AY146" s="469"/>
      <c r="AZ146" s="470"/>
      <c r="BA146" s="469"/>
      <c r="BB146" s="469"/>
      <c r="BC146" s="470"/>
      <c r="BD146" s="469"/>
      <c r="BE146" s="469"/>
      <c r="BF146" s="470"/>
      <c r="BG146" s="469"/>
      <c r="BH146" s="469"/>
      <c r="BI146" s="470"/>
      <c r="BJ146" s="469"/>
      <c r="BK146" s="469"/>
      <c r="BL146" s="470"/>
      <c r="BM146" s="469"/>
      <c r="BN146" s="469"/>
      <c r="BO146" s="469"/>
      <c r="BP146" s="469"/>
      <c r="BQ146" s="469"/>
      <c r="BR146" s="469"/>
      <c r="BS146" s="469"/>
      <c r="BT146" s="469"/>
      <c r="BU146" s="469"/>
      <c r="BV146" s="469"/>
      <c r="BW146" s="469"/>
      <c r="BX146" s="470"/>
      <c r="BY146" s="469"/>
      <c r="BZ146" s="469"/>
      <c r="CA146" s="471"/>
      <c r="CB146" s="472"/>
      <c r="CI146" s="473"/>
      <c r="CK146" s="473"/>
      <c r="CL146" s="473"/>
      <c r="CN146" s="473"/>
      <c r="CO146" s="473"/>
      <c r="CP146" s="473"/>
      <c r="CT146" s="473"/>
      <c r="CU146" s="473"/>
      <c r="CV146" s="473"/>
      <c r="CW146" s="473"/>
      <c r="CX146" s="473"/>
      <c r="CY146" s="473"/>
      <c r="CZ146" s="473"/>
      <c r="DA146" s="473"/>
      <c r="DB146" s="473"/>
      <c r="DC146" s="473"/>
      <c r="DD146" s="473"/>
      <c r="DH146" s="473"/>
      <c r="DX146" s="473"/>
      <c r="DY146" s="473"/>
      <c r="DZ146" s="473"/>
      <c r="ED146" s="473"/>
      <c r="EE146" s="473"/>
      <c r="ET146" s="474"/>
      <c r="EU146" s="474"/>
      <c r="EV146" s="474"/>
      <c r="EW146" s="471"/>
      <c r="EX146" s="471"/>
      <c r="EY146" s="471"/>
      <c r="EZ146" s="471"/>
      <c r="FA146" s="471"/>
      <c r="FB146" s="471"/>
      <c r="FC146" s="471"/>
      <c r="FD146" s="471"/>
      <c r="FE146" s="471"/>
      <c r="FF146" s="471"/>
      <c r="FG146" s="471"/>
      <c r="FH146" s="471"/>
      <c r="FI146" s="471"/>
      <c r="FJ146" s="471"/>
      <c r="FK146" s="471"/>
      <c r="FL146" s="471"/>
      <c r="FM146" s="471"/>
      <c r="FO146" s="471"/>
      <c r="FQ146" s="471"/>
      <c r="FR146" s="471"/>
      <c r="FS146" s="471"/>
      <c r="FU146" s="471"/>
      <c r="FV146" s="471"/>
      <c r="FW146" s="471"/>
      <c r="FX146" s="471"/>
      <c r="FY146" s="471"/>
      <c r="FZ146" s="471"/>
      <c r="GB146" s="471"/>
      <c r="GE146" s="471"/>
    </row>
    <row r="147" spans="1:187" s="468" customFormat="1" ht="16.5" thickBot="1" x14ac:dyDescent="0.3">
      <c r="A147" s="831" t="s">
        <v>94</v>
      </c>
      <c r="B147" s="832" t="s">
        <v>385</v>
      </c>
      <c r="C147" s="1029" t="str">
        <f>IF(AND(B119="",C119=""),"",((B119)*(B119)/100)*C119)</f>
        <v/>
      </c>
      <c r="D147" s="1016" t="str">
        <f>IF(AND(D119="", E119=""),"",((D119)*(D119)/100)*E119)</f>
        <v/>
      </c>
      <c r="E147" s="1015" t="str">
        <f>IF(AND(F119="", G119=""),"",((F119)*(F119)/100)*G119)</f>
        <v/>
      </c>
      <c r="F147" s="1034" t="str">
        <f>IF(AND(H119="", I119=""),"",((H119)*(H119)/100)*I119)</f>
        <v/>
      </c>
      <c r="G147" s="1016" t="str">
        <f>IF(AND(J119="", K119=""),"",((J119)*(J119)/100)*K119)</f>
        <v/>
      </c>
      <c r="H147" s="1016" t="str">
        <f>IF(AND(L119="", M119=""),"",((L119)*(L119)/100)*M119)</f>
        <v/>
      </c>
      <c r="I147" s="1016" t="str">
        <f>IF(AND(N119="", O119=""),"",((N119)*(N119)/100)*O119)</f>
        <v/>
      </c>
      <c r="J147" s="833" t="str">
        <f>IF(AND(P119="", Q119=""),"",((P119)*(P119)/100)*Q119)</f>
        <v/>
      </c>
      <c r="K147" s="833" t="str">
        <f>IF(AND(R119="", S119=""),"",((R119)*(R119)/100)*S119)</f>
        <v/>
      </c>
      <c r="L147" s="833" t="str">
        <f>IF(AND(T119="", U119=""),"",((T119)*(T119)/100)*U119)</f>
        <v/>
      </c>
      <c r="M147" s="822"/>
      <c r="N147" s="822"/>
      <c r="O147" s="822"/>
      <c r="P147" s="822"/>
      <c r="Q147" s="830"/>
      <c r="R147" s="830"/>
      <c r="S147" s="830"/>
      <c r="T147" s="830"/>
      <c r="U147" s="830"/>
      <c r="V147" s="830"/>
      <c r="W147" s="830"/>
      <c r="X147" s="830"/>
      <c r="Y147" s="830"/>
      <c r="Z147" s="830"/>
      <c r="AA147" s="830"/>
      <c r="AB147" s="830"/>
      <c r="AC147" s="830"/>
      <c r="AD147" s="830"/>
      <c r="AE147" s="836"/>
      <c r="AF147" s="836"/>
      <c r="AG147" s="836"/>
      <c r="AH147" s="836"/>
      <c r="AI147" s="836"/>
      <c r="AJ147" s="836"/>
      <c r="AK147" s="836"/>
      <c r="AL147" s="836"/>
      <c r="AM147" s="836"/>
      <c r="AN147" s="836"/>
      <c r="AO147" s="475"/>
      <c r="AP147" s="475"/>
      <c r="AQ147" s="470"/>
      <c r="AR147" s="469"/>
      <c r="AS147" s="469"/>
      <c r="AT147" s="470"/>
      <c r="AU147" s="469"/>
      <c r="AV147" s="469"/>
      <c r="AW147" s="470"/>
      <c r="AX147" s="469"/>
      <c r="AY147" s="469"/>
      <c r="AZ147" s="470"/>
      <c r="BA147" s="469"/>
      <c r="BB147" s="469"/>
      <c r="BC147" s="470"/>
      <c r="BD147" s="469"/>
      <c r="BE147" s="469"/>
      <c r="BF147" s="470"/>
      <c r="BG147" s="469"/>
      <c r="BH147" s="469"/>
      <c r="BI147" s="470"/>
      <c r="BJ147" s="469"/>
      <c r="BK147" s="469"/>
      <c r="BL147" s="470"/>
      <c r="BM147" s="469"/>
      <c r="BN147" s="469"/>
      <c r="BO147" s="469"/>
      <c r="BP147" s="469"/>
      <c r="BQ147" s="469"/>
      <c r="BR147" s="469"/>
      <c r="BS147" s="469"/>
      <c r="BT147" s="469"/>
      <c r="BU147" s="469"/>
      <c r="BV147" s="469"/>
      <c r="BW147" s="469"/>
      <c r="BX147" s="470"/>
      <c r="BY147" s="469"/>
      <c r="BZ147" s="469"/>
      <c r="CA147" s="471"/>
      <c r="CB147" s="472"/>
      <c r="CI147" s="473"/>
      <c r="CK147" s="473"/>
      <c r="CL147" s="473"/>
      <c r="CN147" s="473"/>
      <c r="CO147" s="473"/>
      <c r="CP147" s="473"/>
      <c r="CT147" s="473"/>
      <c r="CU147" s="473"/>
      <c r="CV147" s="473"/>
      <c r="CW147" s="473"/>
      <c r="CX147" s="473"/>
      <c r="CY147" s="473"/>
      <c r="CZ147" s="473"/>
      <c r="DA147" s="473"/>
      <c r="DB147" s="473"/>
      <c r="DC147" s="473"/>
      <c r="DD147" s="473"/>
      <c r="DH147" s="473"/>
      <c r="DX147" s="473"/>
      <c r="DY147" s="473"/>
      <c r="DZ147" s="473"/>
      <c r="ED147" s="473"/>
      <c r="EE147" s="473"/>
      <c r="ET147" s="474"/>
      <c r="EU147" s="474"/>
      <c r="EV147" s="474"/>
      <c r="EW147" s="471"/>
      <c r="EX147" s="471"/>
      <c r="EY147" s="471"/>
      <c r="EZ147" s="471"/>
      <c r="FA147" s="471"/>
      <c r="FB147" s="471"/>
      <c r="FC147" s="471"/>
      <c r="FD147" s="471"/>
      <c r="FE147" s="471"/>
      <c r="FF147" s="471"/>
      <c r="FG147" s="471"/>
      <c r="FH147" s="471"/>
      <c r="FI147" s="471"/>
      <c r="FJ147" s="471"/>
      <c r="FK147" s="471"/>
      <c r="FL147" s="471"/>
      <c r="FM147" s="471"/>
      <c r="FO147" s="471"/>
      <c r="FQ147" s="471"/>
      <c r="FR147" s="471"/>
      <c r="FS147" s="471"/>
      <c r="FU147" s="471"/>
      <c r="FV147" s="471"/>
      <c r="FW147" s="471"/>
      <c r="FX147" s="471"/>
      <c r="FY147" s="471"/>
      <c r="FZ147" s="471"/>
      <c r="GB147" s="471"/>
      <c r="GE147" s="471"/>
    </row>
    <row r="148" spans="1:187" s="154" customFormat="1" ht="16.5" thickBot="1" x14ac:dyDescent="0.3">
      <c r="A148" s="885" t="s">
        <v>95</v>
      </c>
      <c r="B148" s="832" t="s">
        <v>384</v>
      </c>
      <c r="C148" s="1022" t="str">
        <f>IF(AND($C147="",$D147="",$E147="",$F147="",$G147="",$H147="",$I147="",$J147="",$K147="",$L147=""),"",IF($C147="",0,$C147)+IF($D147="",0,$D147)+IF($E147="",0,$E147)+IF($F147="",0,$F147)+IF($G147="",0,$G147)+IF($H147="",0,$H147)+IF($I147="",0,$I147)+IF($J147="",0,$J147)+IF($K147="",0,$K147)+IF($L147="",0,$L147))</f>
        <v/>
      </c>
      <c r="D148" s="838"/>
      <c r="E148" s="839"/>
      <c r="F148" s="789"/>
      <c r="G148" s="790"/>
      <c r="H148" s="790"/>
      <c r="I148" s="790"/>
      <c r="J148" s="790"/>
      <c r="K148" s="796"/>
      <c r="L148" s="796"/>
      <c r="M148" s="796"/>
      <c r="N148" s="796"/>
      <c r="O148" s="796"/>
      <c r="P148" s="796"/>
      <c r="Q148" s="796"/>
      <c r="R148" s="796"/>
      <c r="S148" s="796"/>
      <c r="T148" s="796"/>
      <c r="U148" s="796"/>
      <c r="V148" s="796"/>
      <c r="W148" s="796"/>
      <c r="X148" s="796"/>
      <c r="Y148" s="796"/>
      <c r="Z148" s="796"/>
      <c r="AA148" s="796"/>
      <c r="AB148" s="796"/>
      <c r="AC148" s="796"/>
      <c r="AD148" s="796"/>
      <c r="AE148" s="792"/>
      <c r="AF148" s="792"/>
      <c r="AG148" s="792"/>
      <c r="AH148" s="792"/>
      <c r="AI148" s="792"/>
      <c r="AJ148" s="792"/>
      <c r="AK148" s="792"/>
      <c r="AL148" s="792"/>
      <c r="AM148" s="792"/>
      <c r="AN148" s="792"/>
      <c r="AO148" s="193"/>
      <c r="AP148" s="193"/>
      <c r="AQ148" s="156"/>
      <c r="AR148" s="157"/>
      <c r="AS148" s="157"/>
      <c r="AT148" s="156"/>
      <c r="AU148" s="157"/>
      <c r="AV148" s="157"/>
      <c r="AW148" s="156"/>
      <c r="AX148" s="157"/>
      <c r="AY148" s="157"/>
      <c r="AZ148" s="156"/>
      <c r="BA148" s="157"/>
      <c r="BB148" s="157"/>
      <c r="BC148" s="156"/>
      <c r="BD148" s="157"/>
      <c r="BE148" s="157"/>
      <c r="BF148" s="156"/>
      <c r="BG148" s="157"/>
      <c r="BH148" s="157"/>
      <c r="BI148" s="156"/>
      <c r="BJ148" s="157"/>
      <c r="BK148" s="157"/>
      <c r="BL148" s="156"/>
      <c r="BM148" s="157"/>
      <c r="BN148" s="157"/>
      <c r="BO148" s="157"/>
      <c r="BP148" s="157"/>
      <c r="BQ148" s="157"/>
      <c r="BR148" s="157"/>
      <c r="BS148" s="157"/>
      <c r="BT148" s="157"/>
      <c r="BU148" s="157"/>
      <c r="BV148" s="157"/>
      <c r="BW148" s="157"/>
      <c r="BX148" s="156"/>
      <c r="BY148" s="157"/>
      <c r="BZ148" s="157"/>
      <c r="CA148" s="155"/>
      <c r="CB148" s="190"/>
      <c r="CI148" s="191"/>
      <c r="CK148" s="191"/>
      <c r="CL148" s="191"/>
      <c r="CN148" s="191"/>
      <c r="CO148" s="191"/>
      <c r="CP148" s="191"/>
      <c r="CT148" s="191"/>
      <c r="CU148" s="191"/>
      <c r="CV148" s="191"/>
      <c r="CW148" s="191"/>
      <c r="CX148" s="191"/>
      <c r="CY148" s="191"/>
      <c r="CZ148" s="191"/>
      <c r="DA148" s="191"/>
      <c r="DB148" s="191"/>
      <c r="DC148" s="191"/>
      <c r="DD148" s="191"/>
      <c r="DH148" s="191"/>
      <c r="DX148" s="191"/>
      <c r="DY148" s="191"/>
      <c r="DZ148" s="191"/>
      <c r="ED148" s="191"/>
      <c r="EE148" s="191"/>
      <c r="ET148" s="192"/>
      <c r="EU148" s="192"/>
      <c r="EV148" s="192"/>
      <c r="EW148" s="155"/>
      <c r="EX148" s="155"/>
      <c r="EY148" s="155"/>
      <c r="EZ148" s="155"/>
      <c r="FA148" s="155"/>
      <c r="FB148" s="155"/>
      <c r="FC148" s="155"/>
      <c r="FD148" s="155"/>
      <c r="FE148" s="155"/>
      <c r="FF148" s="155"/>
      <c r="FG148" s="155"/>
      <c r="FH148" s="155"/>
      <c r="FI148" s="155"/>
      <c r="FJ148" s="155"/>
      <c r="FK148" s="155"/>
      <c r="FL148" s="155"/>
      <c r="FM148" s="155"/>
      <c r="FO148" s="155"/>
      <c r="FQ148" s="155"/>
      <c r="FR148" s="155"/>
      <c r="FS148" s="155"/>
      <c r="FU148" s="155"/>
      <c r="FV148" s="155"/>
      <c r="FW148" s="155"/>
      <c r="FX148" s="155"/>
      <c r="FY148" s="155"/>
      <c r="FZ148" s="155"/>
      <c r="GB148" s="155"/>
      <c r="GE148" s="155"/>
    </row>
    <row r="149" spans="1:187" s="154" customFormat="1" x14ac:dyDescent="0.2">
      <c r="A149" s="886"/>
      <c r="B149" s="795"/>
      <c r="C149" s="887"/>
      <c r="D149" s="887"/>
      <c r="E149" s="888"/>
      <c r="F149" s="795"/>
      <c r="G149" s="790"/>
      <c r="H149" s="790"/>
      <c r="I149" s="790"/>
      <c r="J149" s="790"/>
      <c r="K149" s="796"/>
      <c r="L149" s="796"/>
      <c r="M149" s="796"/>
      <c r="N149" s="796"/>
      <c r="O149" s="796"/>
      <c r="P149" s="796"/>
      <c r="Q149" s="796"/>
      <c r="R149" s="796"/>
      <c r="S149" s="796"/>
      <c r="T149" s="796"/>
      <c r="U149" s="796"/>
      <c r="V149" s="796"/>
      <c r="W149" s="796"/>
      <c r="X149" s="796"/>
      <c r="Y149" s="796"/>
      <c r="Z149" s="796"/>
      <c r="AA149" s="796"/>
      <c r="AB149" s="796"/>
      <c r="AC149" s="796"/>
      <c r="AD149" s="796"/>
      <c r="AE149" s="792"/>
      <c r="AF149" s="792"/>
      <c r="AG149" s="792"/>
      <c r="AH149" s="792"/>
      <c r="AI149" s="792"/>
      <c r="AJ149" s="792"/>
      <c r="AK149" s="792"/>
      <c r="AL149" s="792"/>
      <c r="AM149" s="792"/>
      <c r="AN149" s="792"/>
      <c r="AO149" s="193"/>
      <c r="AP149" s="193"/>
      <c r="AQ149" s="156"/>
      <c r="AR149" s="157"/>
      <c r="AS149" s="157"/>
      <c r="AT149" s="156"/>
      <c r="AU149" s="157"/>
      <c r="AV149" s="157"/>
      <c r="AW149" s="156"/>
      <c r="AX149" s="157"/>
      <c r="AY149" s="157"/>
      <c r="AZ149" s="156"/>
      <c r="BA149" s="157"/>
      <c r="BB149" s="157"/>
      <c r="BC149" s="156"/>
      <c r="BD149" s="157"/>
      <c r="BE149" s="157"/>
      <c r="BF149" s="156"/>
      <c r="BG149" s="157"/>
      <c r="BH149" s="157"/>
      <c r="BI149" s="156"/>
      <c r="BJ149" s="157"/>
      <c r="BK149" s="157"/>
      <c r="BL149" s="156"/>
      <c r="BM149" s="157"/>
      <c r="BN149" s="157"/>
      <c r="BO149" s="157"/>
      <c r="BP149" s="157"/>
      <c r="BQ149" s="157"/>
      <c r="BR149" s="157"/>
      <c r="BS149" s="157"/>
      <c r="BT149" s="157"/>
      <c r="BU149" s="157"/>
      <c r="BV149" s="157"/>
      <c r="BW149" s="157"/>
      <c r="BX149" s="156"/>
      <c r="BY149" s="157"/>
      <c r="BZ149" s="157"/>
      <c r="CA149" s="155"/>
      <c r="CB149" s="190"/>
      <c r="CI149" s="191"/>
      <c r="CK149" s="191"/>
      <c r="CL149" s="191"/>
      <c r="CN149" s="191"/>
      <c r="CO149" s="191"/>
      <c r="CP149" s="191"/>
      <c r="CT149" s="191"/>
      <c r="CU149" s="191"/>
      <c r="CV149" s="191"/>
      <c r="CW149" s="191"/>
      <c r="CX149" s="191"/>
      <c r="CY149" s="191"/>
      <c r="CZ149" s="191"/>
      <c r="DA149" s="191"/>
      <c r="DB149" s="191"/>
      <c r="DC149" s="191"/>
      <c r="DD149" s="191"/>
      <c r="DH149" s="191"/>
      <c r="DX149" s="191"/>
      <c r="DY149" s="191"/>
      <c r="DZ149" s="191"/>
      <c r="ED149" s="191"/>
      <c r="EE149" s="191"/>
      <c r="ET149" s="192"/>
      <c r="EU149" s="192"/>
      <c r="EV149" s="192"/>
      <c r="EW149" s="155"/>
      <c r="EX149" s="155"/>
      <c r="EY149" s="155"/>
      <c r="EZ149" s="155"/>
      <c r="FA149" s="155"/>
      <c r="FB149" s="155"/>
      <c r="FC149" s="155"/>
      <c r="FD149" s="155"/>
      <c r="FE149" s="155"/>
      <c r="FF149" s="155"/>
      <c r="FG149" s="155"/>
      <c r="FH149" s="155"/>
      <c r="FI149" s="155"/>
      <c r="FJ149" s="155"/>
      <c r="FK149" s="155"/>
      <c r="FL149" s="155"/>
      <c r="FM149" s="155"/>
      <c r="FO149" s="155"/>
      <c r="FQ149" s="155"/>
      <c r="FR149" s="155"/>
      <c r="FS149" s="155"/>
      <c r="FU149" s="155"/>
      <c r="FV149" s="155"/>
      <c r="FW149" s="155"/>
      <c r="FX149" s="155"/>
      <c r="FY149" s="155"/>
      <c r="FZ149" s="155"/>
      <c r="GB149" s="155"/>
      <c r="GE149" s="155"/>
    </row>
    <row r="150" spans="1:187" s="154" customFormat="1" ht="13.5" thickBot="1" x14ac:dyDescent="0.25">
      <c r="A150" s="886"/>
      <c r="B150" s="795"/>
      <c r="C150" s="887"/>
      <c r="D150" s="887"/>
      <c r="E150" s="888"/>
      <c r="F150" s="795"/>
      <c r="G150" s="790"/>
      <c r="H150" s="790"/>
      <c r="I150" s="790"/>
      <c r="J150" s="790"/>
      <c r="K150" s="796"/>
      <c r="L150" s="796"/>
      <c r="M150" s="796"/>
      <c r="N150" s="796"/>
      <c r="O150" s="796"/>
      <c r="P150" s="796"/>
      <c r="Q150" s="796"/>
      <c r="R150" s="796"/>
      <c r="S150" s="796"/>
      <c r="T150" s="796"/>
      <c r="U150" s="796"/>
      <c r="V150" s="796"/>
      <c r="W150" s="796"/>
      <c r="X150" s="796"/>
      <c r="Y150" s="796"/>
      <c r="Z150" s="796"/>
      <c r="AA150" s="796"/>
      <c r="AB150" s="796"/>
      <c r="AC150" s="796"/>
      <c r="AD150" s="796"/>
      <c r="AE150" s="792"/>
      <c r="AF150" s="792"/>
      <c r="AG150" s="792"/>
      <c r="AH150" s="792"/>
      <c r="AI150" s="792"/>
      <c r="AJ150" s="792"/>
      <c r="AK150" s="792"/>
      <c r="AL150" s="792"/>
      <c r="AM150" s="792"/>
      <c r="AN150" s="792"/>
      <c r="AO150" s="193"/>
      <c r="AP150" s="193"/>
      <c r="AQ150" s="156"/>
      <c r="AR150" s="157"/>
      <c r="AS150" s="157"/>
      <c r="AT150" s="156"/>
      <c r="AU150" s="157"/>
      <c r="AV150" s="157"/>
      <c r="AW150" s="156"/>
      <c r="AX150" s="157"/>
      <c r="AY150" s="157"/>
      <c r="AZ150" s="156"/>
      <c r="BA150" s="157"/>
      <c r="BB150" s="157"/>
      <c r="BC150" s="156"/>
      <c r="BD150" s="157"/>
      <c r="BE150" s="157"/>
      <c r="BF150" s="156"/>
      <c r="BG150" s="157"/>
      <c r="BH150" s="157"/>
      <c r="BI150" s="156"/>
      <c r="BJ150" s="157"/>
      <c r="BK150" s="157"/>
      <c r="BL150" s="156"/>
      <c r="BM150" s="157"/>
      <c r="BN150" s="157"/>
      <c r="BO150" s="157"/>
      <c r="BP150" s="157"/>
      <c r="BQ150" s="157"/>
      <c r="BR150" s="157"/>
      <c r="BS150" s="157"/>
      <c r="BT150" s="157"/>
      <c r="BU150" s="157"/>
      <c r="BV150" s="157"/>
      <c r="BW150" s="157"/>
      <c r="BX150" s="156"/>
      <c r="BY150" s="157"/>
      <c r="BZ150" s="157"/>
      <c r="CA150" s="155"/>
      <c r="CB150" s="190"/>
      <c r="CI150" s="191"/>
      <c r="CK150" s="191"/>
      <c r="CL150" s="191"/>
      <c r="CN150" s="191"/>
      <c r="CO150" s="191"/>
      <c r="CP150" s="191"/>
      <c r="CT150" s="191"/>
      <c r="CU150" s="191"/>
      <c r="CV150" s="191"/>
      <c r="CW150" s="191"/>
      <c r="CX150" s="191"/>
      <c r="CY150" s="191"/>
      <c r="CZ150" s="191"/>
      <c r="DA150" s="191"/>
      <c r="DB150" s="191"/>
      <c r="DC150" s="191"/>
      <c r="DD150" s="191"/>
      <c r="DH150" s="191"/>
      <c r="DX150" s="191"/>
      <c r="DY150" s="191"/>
      <c r="DZ150" s="191"/>
      <c r="ED150" s="191"/>
      <c r="EE150" s="191"/>
      <c r="ET150" s="192"/>
      <c r="EU150" s="192"/>
      <c r="EV150" s="192"/>
      <c r="EW150" s="155"/>
      <c r="EX150" s="155"/>
      <c r="EY150" s="155"/>
      <c r="EZ150" s="155"/>
      <c r="FA150" s="155"/>
      <c r="FB150" s="155"/>
      <c r="FC150" s="155"/>
      <c r="FD150" s="155"/>
      <c r="FE150" s="155"/>
      <c r="FF150" s="155"/>
      <c r="FG150" s="155"/>
      <c r="FH150" s="155"/>
      <c r="FI150" s="155"/>
      <c r="FJ150" s="155"/>
      <c r="FK150" s="155"/>
      <c r="FL150" s="155"/>
      <c r="FM150" s="155"/>
      <c r="FO150" s="155"/>
      <c r="FQ150" s="155"/>
      <c r="FR150" s="155"/>
      <c r="FS150" s="155"/>
      <c r="FU150" s="155"/>
      <c r="FV150" s="155"/>
      <c r="FW150" s="155"/>
      <c r="FX150" s="155"/>
      <c r="FY150" s="155"/>
      <c r="FZ150" s="155"/>
      <c r="GB150" s="155"/>
      <c r="GE150" s="155"/>
    </row>
    <row r="151" spans="1:187" s="154" customFormat="1" ht="18.75" thickBot="1" x14ac:dyDescent="0.3">
      <c r="A151" s="797"/>
      <c r="B151" s="794"/>
      <c r="C151" s="1605" t="s">
        <v>516</v>
      </c>
      <c r="D151" s="1606"/>
      <c r="E151" s="1607"/>
      <c r="F151" s="801"/>
      <c r="G151" s="796"/>
      <c r="H151" s="796"/>
      <c r="I151" s="796"/>
      <c r="J151" s="796"/>
      <c r="K151" s="796"/>
      <c r="L151" s="796"/>
      <c r="M151" s="796"/>
      <c r="N151" s="796"/>
      <c r="O151" s="796"/>
      <c r="P151" s="796"/>
      <c r="Q151" s="796"/>
      <c r="R151" s="796"/>
      <c r="S151" s="796"/>
      <c r="T151" s="796"/>
      <c r="U151" s="796"/>
      <c r="V151" s="796"/>
      <c r="W151" s="796"/>
      <c r="X151" s="796"/>
      <c r="Y151" s="796"/>
      <c r="Z151" s="796"/>
      <c r="AA151" s="796"/>
      <c r="AB151" s="796"/>
      <c r="AC151" s="796"/>
      <c r="AD151" s="796"/>
      <c r="AE151" s="792"/>
      <c r="AF151" s="792"/>
      <c r="AG151" s="792"/>
      <c r="AH151" s="792"/>
      <c r="AI151" s="792"/>
      <c r="AJ151" s="792"/>
      <c r="AK151" s="792"/>
      <c r="AL151" s="792"/>
      <c r="AM151" s="792"/>
      <c r="AN151" s="792"/>
      <c r="AO151" s="193"/>
      <c r="AP151" s="193"/>
      <c r="AQ151" s="156"/>
      <c r="AR151" s="157"/>
      <c r="AS151" s="157"/>
      <c r="AT151" s="156"/>
      <c r="AU151" s="157"/>
      <c r="AV151" s="157"/>
      <c r="AW151" s="156"/>
      <c r="AX151" s="157"/>
      <c r="AY151" s="157"/>
      <c r="AZ151" s="156"/>
      <c r="BA151" s="157"/>
      <c r="BB151" s="157"/>
      <c r="BC151" s="156"/>
      <c r="BD151" s="157"/>
      <c r="BE151" s="157"/>
      <c r="BF151" s="156"/>
      <c r="BG151" s="157"/>
      <c r="BH151" s="157"/>
      <c r="BI151" s="156"/>
      <c r="BJ151" s="157"/>
      <c r="BK151" s="157"/>
      <c r="BL151" s="156"/>
      <c r="BM151" s="157"/>
      <c r="BN151" s="157"/>
      <c r="BO151" s="157"/>
      <c r="BP151" s="157"/>
      <c r="BQ151" s="157"/>
      <c r="BR151" s="157"/>
      <c r="BS151" s="157"/>
      <c r="BT151" s="157"/>
      <c r="BU151" s="157"/>
      <c r="BV151" s="157"/>
      <c r="BW151" s="157"/>
      <c r="BX151" s="156"/>
      <c r="BY151" s="157"/>
      <c r="BZ151" s="157"/>
      <c r="CA151" s="155"/>
      <c r="CB151" s="190"/>
      <c r="CI151" s="191"/>
      <c r="CK151" s="191"/>
      <c r="CL151" s="191"/>
      <c r="CN151" s="191"/>
      <c r="CO151" s="191"/>
      <c r="CP151" s="191"/>
      <c r="CT151" s="191"/>
      <c r="CU151" s="191"/>
      <c r="CV151" s="191"/>
      <c r="CW151" s="191"/>
      <c r="CX151" s="191"/>
      <c r="CY151" s="191"/>
      <c r="CZ151" s="191"/>
      <c r="DA151" s="191"/>
      <c r="DB151" s="191"/>
      <c r="DC151" s="191"/>
      <c r="DD151" s="191"/>
      <c r="DH151" s="191"/>
      <c r="DX151" s="191"/>
      <c r="DY151" s="191"/>
      <c r="DZ151" s="191"/>
      <c r="ED151" s="191"/>
      <c r="EE151" s="191"/>
      <c r="ET151" s="192"/>
      <c r="EU151" s="192"/>
      <c r="EV151" s="192"/>
      <c r="EW151" s="155"/>
      <c r="EX151" s="155"/>
      <c r="EY151" s="155"/>
      <c r="EZ151" s="155"/>
      <c r="FA151" s="155"/>
      <c r="FB151" s="155"/>
      <c r="FC151" s="155"/>
      <c r="FD151" s="155"/>
      <c r="FE151" s="155"/>
      <c r="FF151" s="155"/>
      <c r="FG151" s="155"/>
      <c r="FH151" s="155"/>
      <c r="FI151" s="155"/>
      <c r="FJ151" s="155"/>
      <c r="FK151" s="155"/>
      <c r="FL151" s="155"/>
      <c r="FM151" s="155"/>
      <c r="FO151" s="155"/>
      <c r="FQ151" s="155"/>
      <c r="FR151" s="155"/>
      <c r="FS151" s="155"/>
      <c r="FU151" s="155"/>
      <c r="FV151" s="155"/>
      <c r="FW151" s="155"/>
      <c r="FX151" s="155"/>
      <c r="FY151" s="155"/>
      <c r="FZ151" s="155"/>
      <c r="GB151" s="155"/>
      <c r="GE151" s="155"/>
    </row>
    <row r="152" spans="1:187" s="154" customFormat="1" x14ac:dyDescent="0.2">
      <c r="A152" s="802"/>
      <c r="B152" s="790"/>
      <c r="C152" s="1625" t="s">
        <v>437</v>
      </c>
      <c r="D152" s="1626"/>
      <c r="E152" s="1627"/>
      <c r="F152" s="803"/>
      <c r="G152" s="790"/>
      <c r="H152" s="790"/>
      <c r="I152" s="790"/>
      <c r="J152" s="790"/>
      <c r="K152" s="790"/>
      <c r="L152" s="790"/>
      <c r="M152" s="790"/>
      <c r="N152" s="790"/>
      <c r="O152" s="790"/>
      <c r="P152" s="790"/>
      <c r="Q152" s="790"/>
      <c r="R152" s="790"/>
      <c r="S152" s="790"/>
      <c r="T152" s="790"/>
      <c r="U152" s="790"/>
      <c r="V152" s="790"/>
      <c r="W152" s="790"/>
      <c r="X152" s="790"/>
      <c r="Y152" s="790"/>
      <c r="Z152" s="790"/>
      <c r="AA152" s="790"/>
      <c r="AB152" s="790"/>
      <c r="AC152" s="790"/>
      <c r="AD152" s="790"/>
      <c r="AE152" s="790"/>
      <c r="AF152" s="790"/>
      <c r="AG152" s="790"/>
      <c r="AH152" s="790"/>
      <c r="AI152" s="790"/>
      <c r="AJ152" s="790"/>
      <c r="AK152" s="790"/>
      <c r="AL152" s="790"/>
      <c r="AM152" s="790"/>
      <c r="AN152" s="790"/>
      <c r="AS152" s="157"/>
      <c r="AT152" s="156"/>
      <c r="AU152" s="157"/>
      <c r="AV152" s="157"/>
      <c r="AW152" s="156"/>
      <c r="AX152" s="157"/>
      <c r="AY152" s="157"/>
      <c r="AZ152" s="156"/>
      <c r="BA152" s="157"/>
      <c r="BB152" s="157"/>
      <c r="BC152" s="156"/>
      <c r="BD152" s="157"/>
      <c r="BE152" s="157"/>
      <c r="BF152" s="156"/>
      <c r="BG152" s="157"/>
      <c r="BH152" s="157"/>
      <c r="BI152" s="156"/>
      <c r="BJ152" s="157"/>
      <c r="BK152" s="157"/>
      <c r="BL152" s="156"/>
      <c r="BM152" s="157"/>
      <c r="BN152" s="157"/>
      <c r="BO152" s="157"/>
      <c r="BP152" s="157"/>
      <c r="BQ152" s="157"/>
      <c r="BR152" s="157"/>
      <c r="BS152" s="157"/>
      <c r="BT152" s="157"/>
      <c r="BU152" s="157"/>
      <c r="BV152" s="157"/>
      <c r="BW152" s="157"/>
      <c r="BX152" s="156"/>
      <c r="BY152" s="157"/>
      <c r="BZ152" s="157"/>
      <c r="CA152" s="155"/>
      <c r="CB152" s="190"/>
      <c r="CI152" s="191"/>
      <c r="CK152" s="191"/>
      <c r="CL152" s="191"/>
      <c r="CN152" s="191"/>
      <c r="CO152" s="191"/>
      <c r="CP152" s="191"/>
      <c r="CT152" s="191"/>
      <c r="CU152" s="191"/>
      <c r="CV152" s="191"/>
      <c r="CW152" s="191"/>
      <c r="CX152" s="191"/>
      <c r="CY152" s="191"/>
      <c r="CZ152" s="191"/>
      <c r="DA152" s="191"/>
      <c r="DB152" s="191"/>
      <c r="DC152" s="191"/>
      <c r="DD152" s="191"/>
      <c r="DH152" s="191"/>
      <c r="DX152" s="191"/>
      <c r="DY152" s="191"/>
      <c r="DZ152" s="191"/>
      <c r="ED152" s="191"/>
      <c r="EE152" s="191"/>
      <c r="ET152" s="192"/>
      <c r="EU152" s="192"/>
      <c r="EV152" s="192"/>
      <c r="EW152" s="155"/>
      <c r="EX152" s="155"/>
      <c r="EY152" s="155"/>
      <c r="EZ152" s="155"/>
      <c r="FA152" s="155"/>
      <c r="FB152" s="155"/>
      <c r="FC152" s="155"/>
      <c r="FD152" s="155"/>
      <c r="FE152" s="155"/>
      <c r="FF152" s="155"/>
      <c r="FG152" s="155"/>
      <c r="FH152" s="155"/>
      <c r="FI152" s="155"/>
      <c r="FJ152" s="155"/>
      <c r="FK152" s="155"/>
      <c r="FL152" s="155"/>
      <c r="FM152" s="155"/>
      <c r="FO152" s="155"/>
      <c r="FQ152" s="155"/>
      <c r="FR152" s="155"/>
      <c r="FS152" s="155"/>
      <c r="FU152" s="155"/>
      <c r="FV152" s="155"/>
      <c r="FW152" s="155"/>
      <c r="FX152" s="155"/>
      <c r="FY152" s="155"/>
      <c r="FZ152" s="155"/>
      <c r="GB152" s="155"/>
      <c r="GE152" s="155"/>
    </row>
    <row r="153" spans="1:187" s="428" customFormat="1" ht="13.5" thickBot="1" x14ac:dyDescent="0.25">
      <c r="A153" s="804"/>
      <c r="B153" s="805"/>
      <c r="C153" s="882" t="s">
        <v>556</v>
      </c>
      <c r="D153" s="810" t="s">
        <v>557</v>
      </c>
      <c r="E153" s="883" t="s">
        <v>558</v>
      </c>
      <c r="F153" s="884" t="s">
        <v>559</v>
      </c>
      <c r="G153" s="812" t="s">
        <v>560</v>
      </c>
      <c r="H153" s="812" t="s">
        <v>561</v>
      </c>
      <c r="I153" s="812" t="s">
        <v>562</v>
      </c>
      <c r="J153" s="812" t="s">
        <v>563</v>
      </c>
      <c r="K153" s="810" t="s">
        <v>564</v>
      </c>
      <c r="L153" s="813" t="s">
        <v>565</v>
      </c>
      <c r="M153" s="805"/>
      <c r="N153" s="805"/>
      <c r="O153" s="805"/>
      <c r="P153" s="805"/>
      <c r="Q153" s="805"/>
      <c r="R153" s="805"/>
      <c r="S153" s="805"/>
      <c r="T153" s="805"/>
      <c r="U153" s="805"/>
      <c r="V153" s="805"/>
      <c r="W153" s="805"/>
      <c r="X153" s="805"/>
      <c r="Y153" s="805"/>
      <c r="Z153" s="805"/>
      <c r="AA153" s="805"/>
      <c r="AB153" s="805"/>
      <c r="AC153" s="805"/>
      <c r="AD153" s="805"/>
      <c r="AE153" s="805"/>
      <c r="AF153" s="805"/>
      <c r="AG153" s="805"/>
      <c r="AH153" s="805"/>
      <c r="AI153" s="805"/>
      <c r="AJ153" s="805"/>
      <c r="AK153" s="805"/>
      <c r="AL153" s="805"/>
      <c r="AM153" s="805"/>
      <c r="AN153" s="805"/>
      <c r="AS153" s="425"/>
      <c r="AT153" s="423"/>
      <c r="AU153" s="425"/>
      <c r="AV153" s="425"/>
      <c r="AW153" s="423"/>
      <c r="AX153" s="425"/>
      <c r="AY153" s="425"/>
      <c r="AZ153" s="423"/>
      <c r="BA153" s="425"/>
      <c r="BB153" s="425"/>
      <c r="BC153" s="423"/>
      <c r="BD153" s="425"/>
      <c r="BE153" s="425"/>
      <c r="BF153" s="423"/>
      <c r="BG153" s="425"/>
      <c r="BH153" s="425"/>
      <c r="BI153" s="423"/>
      <c r="BJ153" s="425"/>
      <c r="BK153" s="425"/>
      <c r="BL153" s="423"/>
      <c r="BM153" s="425"/>
      <c r="BN153" s="425"/>
      <c r="BO153" s="425"/>
      <c r="BP153" s="425"/>
      <c r="BQ153" s="425"/>
      <c r="BR153" s="425"/>
      <c r="BS153" s="425"/>
      <c r="BT153" s="425"/>
      <c r="BU153" s="425"/>
      <c r="BV153" s="425"/>
      <c r="BW153" s="425"/>
      <c r="BX153" s="423"/>
      <c r="BY153" s="425"/>
      <c r="BZ153" s="425"/>
      <c r="CA153" s="426"/>
      <c r="CB153" s="427"/>
      <c r="CI153" s="429"/>
      <c r="CK153" s="429"/>
      <c r="CL153" s="429"/>
      <c r="CN153" s="429"/>
      <c r="CO153" s="429"/>
      <c r="CP153" s="429"/>
      <c r="CT153" s="429"/>
      <c r="CU153" s="429"/>
      <c r="CV153" s="429"/>
      <c r="CW153" s="429"/>
      <c r="CX153" s="429"/>
      <c r="CY153" s="429"/>
      <c r="CZ153" s="429"/>
      <c r="DA153" s="429"/>
      <c r="DB153" s="429"/>
      <c r="DC153" s="429"/>
      <c r="DD153" s="429"/>
      <c r="DH153" s="429"/>
      <c r="DX153" s="429"/>
      <c r="DY153" s="429"/>
      <c r="DZ153" s="429"/>
      <c r="ED153" s="429"/>
      <c r="EE153" s="429"/>
      <c r="ET153" s="430"/>
      <c r="EU153" s="430"/>
      <c r="EV153" s="430"/>
      <c r="EW153" s="426"/>
      <c r="EX153" s="426"/>
      <c r="EY153" s="426"/>
      <c r="EZ153" s="426"/>
      <c r="FA153" s="426"/>
      <c r="FB153" s="426"/>
      <c r="FC153" s="426"/>
      <c r="FD153" s="426"/>
      <c r="FE153" s="426"/>
      <c r="FF153" s="426"/>
      <c r="FG153" s="426"/>
      <c r="FH153" s="426"/>
      <c r="FI153" s="426"/>
      <c r="FJ153" s="426"/>
      <c r="FK153" s="426"/>
      <c r="FL153" s="426"/>
      <c r="FM153" s="426"/>
      <c r="FO153" s="426"/>
      <c r="FQ153" s="426"/>
      <c r="FR153" s="426"/>
      <c r="FS153" s="426"/>
      <c r="FU153" s="426"/>
      <c r="FV153" s="426"/>
      <c r="FW153" s="426"/>
      <c r="FX153" s="426"/>
      <c r="FY153" s="426"/>
      <c r="FZ153" s="426"/>
      <c r="GB153" s="426"/>
      <c r="GE153" s="426"/>
    </row>
    <row r="154" spans="1:187" s="468" customFormat="1" ht="15.75" x14ac:dyDescent="0.25">
      <c r="A154" s="814" t="s">
        <v>92</v>
      </c>
      <c r="B154" s="815" t="s">
        <v>383</v>
      </c>
      <c r="C154" s="1023" t="str">
        <f>IF((B120=""),"",(B120)*(B120))</f>
        <v/>
      </c>
      <c r="D154" s="1009" t="str">
        <f>IF((D120=""),"",(D120)*(D120))</f>
        <v/>
      </c>
      <c r="E154" s="1008" t="str">
        <f>IF((F120=""),"",(F120)*(F120))</f>
        <v/>
      </c>
      <c r="F154" s="1032" t="str">
        <f>IF((H120=""),"",(H120)*(H120))</f>
        <v/>
      </c>
      <c r="G154" s="1009" t="str">
        <f>IF((J120=""),"",(J120)*(J120))</f>
        <v/>
      </c>
      <c r="H154" s="1009" t="str">
        <f>IF((L120=""),"",(L120)*(L120))</f>
        <v/>
      </c>
      <c r="I154" s="1009" t="str">
        <f>IF((N120=""),"",(N120)*(N120))</f>
        <v/>
      </c>
      <c r="J154" s="819" t="str">
        <f>IF((P120=""),"",(P120)*(P120))</f>
        <v/>
      </c>
      <c r="K154" s="819" t="str">
        <f>IF((R120=""),"",(R120)*(R120))</f>
        <v/>
      </c>
      <c r="L154" s="819" t="str">
        <f>IF((T120=""),"",(T120)*(T120))</f>
        <v/>
      </c>
      <c r="M154" s="822"/>
      <c r="N154" s="822"/>
      <c r="O154" s="822"/>
      <c r="P154" s="822"/>
      <c r="Q154" s="822"/>
      <c r="R154" s="822"/>
      <c r="S154" s="822"/>
      <c r="T154" s="822"/>
      <c r="U154" s="822"/>
      <c r="V154" s="822"/>
      <c r="W154" s="822"/>
      <c r="X154" s="822"/>
      <c r="Y154" s="822"/>
      <c r="Z154" s="822"/>
      <c r="AA154" s="822"/>
      <c r="AB154" s="822"/>
      <c r="AC154" s="822"/>
      <c r="AD154" s="822"/>
      <c r="AE154" s="822"/>
      <c r="AF154" s="822"/>
      <c r="AG154" s="822"/>
      <c r="AH154" s="822"/>
      <c r="AI154" s="822"/>
      <c r="AJ154" s="822"/>
      <c r="AK154" s="822"/>
      <c r="AL154" s="822"/>
      <c r="AM154" s="822"/>
      <c r="AN154" s="822"/>
      <c r="AS154" s="469"/>
      <c r="AT154" s="470"/>
      <c r="AU154" s="469"/>
      <c r="AV154" s="469"/>
      <c r="AW154" s="470"/>
      <c r="AX154" s="469"/>
      <c r="AY154" s="469"/>
      <c r="AZ154" s="470"/>
      <c r="BA154" s="469"/>
      <c r="BB154" s="469"/>
      <c r="BC154" s="470"/>
      <c r="BD154" s="469"/>
      <c r="BE154" s="469"/>
      <c r="BF154" s="470"/>
      <c r="BG154" s="469"/>
      <c r="BH154" s="469"/>
      <c r="BI154" s="470"/>
      <c r="BJ154" s="469"/>
      <c r="BK154" s="469"/>
      <c r="BL154" s="470"/>
      <c r="BM154" s="469"/>
      <c r="BN154" s="469"/>
      <c r="BO154" s="469"/>
      <c r="BP154" s="469"/>
      <c r="BQ154" s="469"/>
      <c r="BR154" s="469"/>
      <c r="BS154" s="469"/>
      <c r="BT154" s="469"/>
      <c r="BU154" s="469"/>
      <c r="BV154" s="469"/>
      <c r="BW154" s="469"/>
      <c r="BX154" s="470"/>
      <c r="BY154" s="469"/>
      <c r="BZ154" s="469"/>
      <c r="CA154" s="471"/>
      <c r="CB154" s="472"/>
      <c r="CI154" s="473"/>
      <c r="CK154" s="473"/>
      <c r="CL154" s="473"/>
      <c r="CN154" s="473"/>
      <c r="CO154" s="473"/>
      <c r="CP154" s="473"/>
      <c r="CT154" s="473"/>
      <c r="CU154" s="473"/>
      <c r="CV154" s="473"/>
      <c r="CW154" s="473"/>
      <c r="CX154" s="473"/>
      <c r="CY154" s="473"/>
      <c r="CZ154" s="473"/>
      <c r="DA154" s="473"/>
      <c r="DB154" s="473"/>
      <c r="DC154" s="473"/>
      <c r="DD154" s="473"/>
      <c r="DH154" s="473"/>
      <c r="DX154" s="473"/>
      <c r="DY154" s="473"/>
      <c r="DZ154" s="473"/>
      <c r="ED154" s="473"/>
      <c r="EE154" s="473"/>
      <c r="ET154" s="474"/>
      <c r="EU154" s="474"/>
      <c r="EV154" s="474"/>
      <c r="EW154" s="471"/>
      <c r="EX154" s="471"/>
      <c r="EY154" s="471"/>
      <c r="EZ154" s="471"/>
      <c r="FA154" s="471"/>
      <c r="FB154" s="471"/>
      <c r="FC154" s="471"/>
      <c r="FD154" s="471"/>
      <c r="FE154" s="471"/>
      <c r="FF154" s="471"/>
      <c r="FG154" s="471"/>
      <c r="FH154" s="471"/>
      <c r="FI154" s="471"/>
      <c r="FJ154" s="471"/>
      <c r="FK154" s="471"/>
      <c r="FL154" s="471"/>
      <c r="FM154" s="471"/>
      <c r="FO154" s="471"/>
      <c r="FQ154" s="471"/>
      <c r="FR154" s="471"/>
      <c r="FS154" s="471"/>
      <c r="FU154" s="471"/>
      <c r="FV154" s="471"/>
      <c r="FW154" s="471"/>
      <c r="FX154" s="471"/>
      <c r="FY154" s="471"/>
      <c r="FZ154" s="471"/>
      <c r="GB154" s="471"/>
      <c r="GE154" s="471"/>
    </row>
    <row r="155" spans="1:187" s="468" customFormat="1" ht="15.75" x14ac:dyDescent="0.25">
      <c r="A155" s="814" t="s">
        <v>93</v>
      </c>
      <c r="B155" s="823" t="s">
        <v>386</v>
      </c>
      <c r="C155" s="1026" t="str">
        <f>IF((B120=""),"",(B120)*(B120)/100)</f>
        <v/>
      </c>
      <c r="D155" s="1012" t="str">
        <f>IF((D120=""),"",(D120)*(D120)/100)</f>
        <v/>
      </c>
      <c r="E155" s="1011" t="str">
        <f>IF((F120=""),"",(F120)*(F120)/100)</f>
        <v/>
      </c>
      <c r="F155" s="1033" t="str">
        <f>IF((H120=""),"",(H120)*(H120)/100)</f>
        <v/>
      </c>
      <c r="G155" s="1012" t="str">
        <f>IF((J120=""),"",(J120)*(J120)/100)</f>
        <v/>
      </c>
      <c r="H155" s="1012" t="str">
        <f>IF((L120=""),"",(L120)*(L120)/100)</f>
        <v/>
      </c>
      <c r="I155" s="1012" t="str">
        <f>IF((N120=""),"",(N120)*(N120)/100)</f>
        <v/>
      </c>
      <c r="J155" s="827" t="str">
        <f>IF((P120=""),"",(P120)*(P120)/100)</f>
        <v/>
      </c>
      <c r="K155" s="827" t="str">
        <f>IF((R120=""),"",(R120)*(R120)/100)</f>
        <v/>
      </c>
      <c r="L155" s="827" t="str">
        <f>IF((T120=""),"",(T120)*(T120)/100)</f>
        <v/>
      </c>
      <c r="M155" s="822"/>
      <c r="N155" s="822"/>
      <c r="O155" s="822"/>
      <c r="P155" s="822"/>
      <c r="Q155" s="830"/>
      <c r="R155" s="830"/>
      <c r="S155" s="830"/>
      <c r="T155" s="830"/>
      <c r="U155" s="822"/>
      <c r="V155" s="830"/>
      <c r="W155" s="830"/>
      <c r="X155" s="830"/>
      <c r="Y155" s="830"/>
      <c r="Z155" s="830"/>
      <c r="AA155" s="830"/>
      <c r="AB155" s="830"/>
      <c r="AC155" s="830"/>
      <c r="AD155" s="830"/>
      <c r="AE155" s="822"/>
      <c r="AF155" s="822"/>
      <c r="AG155" s="822"/>
      <c r="AH155" s="822"/>
      <c r="AI155" s="822"/>
      <c r="AJ155" s="822"/>
      <c r="AK155" s="822"/>
      <c r="AL155" s="822"/>
      <c r="AM155" s="822"/>
      <c r="AN155" s="822"/>
      <c r="AO155" s="470"/>
      <c r="AP155" s="470"/>
      <c r="AQ155" s="470"/>
      <c r="AR155" s="470"/>
      <c r="AS155" s="469"/>
      <c r="AT155" s="470"/>
      <c r="AU155" s="469"/>
      <c r="AV155" s="469"/>
      <c r="AW155" s="470"/>
      <c r="AX155" s="469"/>
      <c r="AY155" s="469"/>
      <c r="AZ155" s="470"/>
      <c r="BA155" s="469"/>
      <c r="BB155" s="469"/>
      <c r="BC155" s="470"/>
      <c r="BD155" s="469"/>
      <c r="BE155" s="469"/>
      <c r="BF155" s="470"/>
      <c r="BG155" s="469"/>
      <c r="BH155" s="469"/>
      <c r="BI155" s="470"/>
      <c r="BJ155" s="469"/>
      <c r="BK155" s="469"/>
      <c r="BL155" s="470"/>
      <c r="BM155" s="469"/>
      <c r="BN155" s="469"/>
      <c r="BO155" s="469"/>
      <c r="BP155" s="469"/>
      <c r="BQ155" s="469"/>
      <c r="BR155" s="469"/>
      <c r="BS155" s="469"/>
      <c r="BT155" s="469"/>
      <c r="BU155" s="469"/>
      <c r="BV155" s="469"/>
      <c r="BW155" s="469"/>
      <c r="BX155" s="470"/>
      <c r="BY155" s="469"/>
      <c r="BZ155" s="469"/>
      <c r="CA155" s="471"/>
      <c r="CB155" s="472"/>
      <c r="CI155" s="473"/>
      <c r="CK155" s="473"/>
      <c r="CL155" s="473"/>
      <c r="CN155" s="473"/>
      <c r="CO155" s="473"/>
      <c r="CP155" s="473"/>
      <c r="CT155" s="473"/>
      <c r="CU155" s="473"/>
      <c r="CV155" s="473"/>
      <c r="CW155" s="473"/>
      <c r="CX155" s="473"/>
      <c r="CY155" s="473"/>
      <c r="CZ155" s="473"/>
      <c r="DA155" s="473"/>
      <c r="DB155" s="473"/>
      <c r="DC155" s="473"/>
      <c r="DD155" s="473"/>
      <c r="DH155" s="473"/>
      <c r="DX155" s="473"/>
      <c r="DY155" s="473"/>
      <c r="DZ155" s="473"/>
      <c r="ED155" s="473"/>
      <c r="EE155" s="473"/>
      <c r="ET155" s="474"/>
      <c r="EU155" s="474"/>
      <c r="EV155" s="474"/>
      <c r="EW155" s="471"/>
      <c r="EX155" s="471"/>
      <c r="EY155" s="471"/>
      <c r="EZ155" s="471"/>
      <c r="FA155" s="471"/>
      <c r="FB155" s="471"/>
      <c r="FC155" s="471"/>
      <c r="FD155" s="471"/>
      <c r="FE155" s="471"/>
      <c r="FF155" s="471"/>
      <c r="FG155" s="471"/>
      <c r="FH155" s="471"/>
      <c r="FI155" s="471"/>
      <c r="FJ155" s="471"/>
      <c r="FK155" s="471"/>
      <c r="FL155" s="471"/>
      <c r="FM155" s="471"/>
      <c r="FO155" s="471"/>
      <c r="FQ155" s="471"/>
      <c r="FR155" s="471"/>
      <c r="FS155" s="471"/>
      <c r="FU155" s="471"/>
      <c r="FV155" s="471"/>
      <c r="FW155" s="471"/>
      <c r="FX155" s="471"/>
      <c r="FY155" s="471"/>
      <c r="FZ155" s="471"/>
      <c r="GB155" s="471"/>
      <c r="GE155" s="471"/>
    </row>
    <row r="156" spans="1:187" s="468" customFormat="1" ht="16.5" thickBot="1" x14ac:dyDescent="0.3">
      <c r="A156" s="831" t="s">
        <v>94</v>
      </c>
      <c r="B156" s="832" t="s">
        <v>385</v>
      </c>
      <c r="C156" s="1029" t="str">
        <f>IF(AND(B120="",C120=""),"",((B120)*(B120)/100)*C120)</f>
        <v/>
      </c>
      <c r="D156" s="1016" t="str">
        <f>IF(AND(D120="", E120=""),"",((D120)*(D120)/100)*E120)</f>
        <v/>
      </c>
      <c r="E156" s="1015" t="str">
        <f>IF(AND(F120="", G120=""),"",((F120)*(F120)/100)*G120)</f>
        <v/>
      </c>
      <c r="F156" s="1034" t="str">
        <f>IF(AND(H120="", I120=""),"",((H120)*(H120)/100)*I120)</f>
        <v/>
      </c>
      <c r="G156" s="1016" t="str">
        <f>IF(AND(J120="", K120=""),"",((J120)*(J120)/100)*K120)</f>
        <v/>
      </c>
      <c r="H156" s="1016" t="str">
        <f>IF(AND(L120="", M120=""),"",((L120)*(L120)/100)*M120)</f>
        <v/>
      </c>
      <c r="I156" s="1016" t="str">
        <f>IF(AND(N120="", O120=""),"",((N120)*(N120)/100)*O120)</f>
        <v/>
      </c>
      <c r="J156" s="833" t="str">
        <f>IF(AND(P120="", Q120=""),"",((P120)*(P120)/100)*Q120)</f>
        <v/>
      </c>
      <c r="K156" s="833" t="str">
        <f>IF(AND(R120="", S120=""),"",((R120)*(R120)/100)*S120)</f>
        <v/>
      </c>
      <c r="L156" s="833" t="str">
        <f>IF(AND(T120="", U120=""),"",((T120)*(T120)/100)*U120)</f>
        <v/>
      </c>
      <c r="M156" s="822"/>
      <c r="N156" s="822"/>
      <c r="O156" s="822"/>
      <c r="P156" s="822"/>
      <c r="Q156" s="830"/>
      <c r="R156" s="830"/>
      <c r="S156" s="830"/>
      <c r="T156" s="830"/>
      <c r="U156" s="830"/>
      <c r="V156" s="830"/>
      <c r="W156" s="830"/>
      <c r="X156" s="830"/>
      <c r="Y156" s="830"/>
      <c r="Z156" s="830"/>
      <c r="AA156" s="830"/>
      <c r="AB156" s="830"/>
      <c r="AC156" s="830"/>
      <c r="AD156" s="830"/>
      <c r="AE156" s="836"/>
      <c r="AF156" s="836"/>
      <c r="AG156" s="836"/>
      <c r="AH156" s="836"/>
      <c r="AI156" s="836"/>
      <c r="AJ156" s="836"/>
      <c r="AK156" s="836"/>
      <c r="AL156" s="836"/>
      <c r="AM156" s="836"/>
      <c r="AN156" s="836"/>
      <c r="AO156" s="475"/>
      <c r="AP156" s="475"/>
      <c r="AQ156" s="470"/>
      <c r="AR156" s="469"/>
      <c r="AS156" s="469"/>
      <c r="AT156" s="470"/>
      <c r="AU156" s="469"/>
      <c r="AV156" s="469"/>
      <c r="AW156" s="470"/>
      <c r="AX156" s="469"/>
      <c r="AY156" s="469"/>
      <c r="AZ156" s="470"/>
      <c r="BA156" s="469"/>
      <c r="BB156" s="469"/>
      <c r="BC156" s="470"/>
      <c r="BD156" s="469"/>
      <c r="BE156" s="469"/>
      <c r="BF156" s="470"/>
      <c r="BG156" s="469"/>
      <c r="BH156" s="469"/>
      <c r="BI156" s="470"/>
      <c r="BJ156" s="469"/>
      <c r="BK156" s="469"/>
      <c r="BL156" s="470"/>
      <c r="BM156" s="469"/>
      <c r="BN156" s="469"/>
      <c r="BO156" s="469"/>
      <c r="BP156" s="469"/>
      <c r="BQ156" s="469"/>
      <c r="BR156" s="469"/>
      <c r="BS156" s="469"/>
      <c r="BT156" s="469"/>
      <c r="BU156" s="469"/>
      <c r="BV156" s="469"/>
      <c r="BW156" s="469"/>
      <c r="BX156" s="470"/>
      <c r="BY156" s="469"/>
      <c r="BZ156" s="469"/>
      <c r="CA156" s="471"/>
      <c r="CB156" s="472"/>
      <c r="CI156" s="473"/>
      <c r="CK156" s="473"/>
      <c r="CL156" s="473"/>
      <c r="CN156" s="473"/>
      <c r="CO156" s="473"/>
      <c r="CP156" s="473"/>
      <c r="CT156" s="473"/>
      <c r="CU156" s="473"/>
      <c r="CV156" s="473"/>
      <c r="CW156" s="473"/>
      <c r="CX156" s="473"/>
      <c r="CY156" s="473"/>
      <c r="CZ156" s="473"/>
      <c r="DA156" s="473"/>
      <c r="DB156" s="473"/>
      <c r="DC156" s="473"/>
      <c r="DD156" s="473"/>
      <c r="DH156" s="473"/>
      <c r="DX156" s="473"/>
      <c r="DY156" s="473"/>
      <c r="DZ156" s="473"/>
      <c r="ED156" s="473"/>
      <c r="EE156" s="473"/>
      <c r="ET156" s="474"/>
      <c r="EU156" s="474"/>
      <c r="EV156" s="474"/>
      <c r="EW156" s="471"/>
      <c r="EX156" s="471"/>
      <c r="EY156" s="471"/>
      <c r="EZ156" s="471"/>
      <c r="FA156" s="471"/>
      <c r="FB156" s="471"/>
      <c r="FC156" s="471"/>
      <c r="FD156" s="471"/>
      <c r="FE156" s="471"/>
      <c r="FF156" s="471"/>
      <c r="FG156" s="471"/>
      <c r="FH156" s="471"/>
      <c r="FI156" s="471"/>
      <c r="FJ156" s="471"/>
      <c r="FK156" s="471"/>
      <c r="FL156" s="471"/>
      <c r="FM156" s="471"/>
      <c r="FO156" s="471"/>
      <c r="FQ156" s="471"/>
      <c r="FR156" s="471"/>
      <c r="FS156" s="471"/>
      <c r="FU156" s="471"/>
      <c r="FV156" s="471"/>
      <c r="FW156" s="471"/>
      <c r="FX156" s="471"/>
      <c r="FY156" s="471"/>
      <c r="FZ156" s="471"/>
      <c r="GB156" s="471"/>
      <c r="GE156" s="471"/>
    </row>
    <row r="157" spans="1:187" s="154" customFormat="1" ht="16.5" thickBot="1" x14ac:dyDescent="0.3">
      <c r="A157" s="885" t="s">
        <v>95</v>
      </c>
      <c r="B157" s="832" t="s">
        <v>384</v>
      </c>
      <c r="C157" s="1022" t="str">
        <f>IF(AND($C156="",$D156="",$E156="",$F156="",$G156="",$H156="",$I156="",$J156="",$K156="",$L156=""),"",IF($C156="",0,$C156)+IF($D156="",0,$D156)+IF($E156="",0,$E156)+IF($F156="",0,$F156)+IF($G156="",0,$G156)+IF($H156="",0,$H156)+IF($I156="",0,$I156)+IF($J156="",0,$J156)+IF($K156="",0,$K156)+IF($L156="",0,$L156))</f>
        <v/>
      </c>
      <c r="D157" s="838"/>
      <c r="E157" s="839"/>
      <c r="F157" s="789"/>
      <c r="G157" s="790"/>
      <c r="H157" s="790"/>
      <c r="I157" s="790"/>
      <c r="J157" s="790"/>
      <c r="K157" s="796"/>
      <c r="L157" s="796"/>
      <c r="M157" s="796"/>
      <c r="N157" s="796"/>
      <c r="O157" s="796"/>
      <c r="P157" s="796"/>
      <c r="Q157" s="796"/>
      <c r="R157" s="796"/>
      <c r="S157" s="796"/>
      <c r="T157" s="796"/>
      <c r="U157" s="796"/>
      <c r="V157" s="796"/>
      <c r="W157" s="796"/>
      <c r="X157" s="796"/>
      <c r="Y157" s="796"/>
      <c r="Z157" s="796"/>
      <c r="AA157" s="796"/>
      <c r="AB157" s="796"/>
      <c r="AC157" s="796"/>
      <c r="AD157" s="796"/>
      <c r="AE157" s="792"/>
      <c r="AF157" s="792"/>
      <c r="AG157" s="792"/>
      <c r="AH157" s="792"/>
      <c r="AI157" s="792"/>
      <c r="AJ157" s="792"/>
      <c r="AK157" s="792"/>
      <c r="AL157" s="792"/>
      <c r="AM157" s="792"/>
      <c r="AN157" s="792"/>
      <c r="AO157" s="193"/>
      <c r="AP157" s="193"/>
      <c r="AQ157" s="156"/>
      <c r="AR157" s="157"/>
      <c r="AS157" s="157"/>
      <c r="AT157" s="156"/>
      <c r="AU157" s="157"/>
      <c r="AV157" s="157"/>
      <c r="AW157" s="156"/>
      <c r="AX157" s="157"/>
      <c r="AY157" s="157"/>
      <c r="AZ157" s="156"/>
      <c r="BA157" s="157"/>
      <c r="BB157" s="157"/>
      <c r="BC157" s="156"/>
      <c r="BD157" s="157"/>
      <c r="BE157" s="157"/>
      <c r="BF157" s="156"/>
      <c r="BG157" s="157"/>
      <c r="BH157" s="157"/>
      <c r="BI157" s="156"/>
      <c r="BJ157" s="157"/>
      <c r="BK157" s="157"/>
      <c r="BL157" s="156"/>
      <c r="BM157" s="157"/>
      <c r="BN157" s="157"/>
      <c r="BO157" s="157"/>
      <c r="BP157" s="157"/>
      <c r="BQ157" s="157"/>
      <c r="BR157" s="157"/>
      <c r="BS157" s="157"/>
      <c r="BT157" s="157"/>
      <c r="BU157" s="157"/>
      <c r="BV157" s="157"/>
      <c r="BW157" s="157"/>
      <c r="BX157" s="156"/>
      <c r="BY157" s="157"/>
      <c r="BZ157" s="157"/>
      <c r="CA157" s="155"/>
      <c r="CB157" s="190"/>
      <c r="CI157" s="191"/>
      <c r="CK157" s="191"/>
      <c r="CL157" s="191"/>
      <c r="CN157" s="191"/>
      <c r="CO157" s="191"/>
      <c r="CP157" s="191"/>
      <c r="CT157" s="191"/>
      <c r="CU157" s="191"/>
      <c r="CV157" s="191"/>
      <c r="CW157" s="191"/>
      <c r="CX157" s="191"/>
      <c r="CY157" s="191"/>
      <c r="CZ157" s="191"/>
      <c r="DA157" s="191"/>
      <c r="DB157" s="191"/>
      <c r="DC157" s="191"/>
      <c r="DD157" s="191"/>
      <c r="DH157" s="191"/>
      <c r="DX157" s="191"/>
      <c r="DY157" s="191"/>
      <c r="DZ157" s="191"/>
      <c r="ED157" s="191"/>
      <c r="EE157" s="191"/>
      <c r="ET157" s="192"/>
      <c r="EU157" s="192"/>
      <c r="EV157" s="192"/>
      <c r="EW157" s="155"/>
      <c r="EX157" s="155"/>
      <c r="EY157" s="155"/>
      <c r="EZ157" s="155"/>
      <c r="FA157" s="155"/>
      <c r="FB157" s="155"/>
      <c r="FC157" s="155"/>
      <c r="FD157" s="155"/>
      <c r="FE157" s="155"/>
      <c r="FF157" s="155"/>
      <c r="FG157" s="155"/>
      <c r="FH157" s="155"/>
      <c r="FI157" s="155"/>
      <c r="FJ157" s="155"/>
      <c r="FK157" s="155"/>
      <c r="FL157" s="155"/>
      <c r="FM157" s="155"/>
      <c r="FO157" s="155"/>
      <c r="FQ157" s="155"/>
      <c r="FR157" s="155"/>
      <c r="FS157" s="155"/>
      <c r="FU157" s="155"/>
      <c r="FV157" s="155"/>
      <c r="FW157" s="155"/>
      <c r="FX157" s="155"/>
      <c r="FY157" s="155"/>
      <c r="FZ157" s="155"/>
      <c r="GB157" s="155"/>
      <c r="GE157" s="155"/>
    </row>
    <row r="158" spans="1:187" s="154" customFormat="1" x14ac:dyDescent="0.2">
      <c r="A158" s="886"/>
      <c r="B158" s="795"/>
      <c r="C158" s="887"/>
      <c r="D158" s="887"/>
      <c r="E158" s="888"/>
      <c r="F158" s="795"/>
      <c r="G158" s="790"/>
      <c r="H158" s="790"/>
      <c r="I158" s="790"/>
      <c r="J158" s="790"/>
      <c r="K158" s="796"/>
      <c r="L158" s="796"/>
      <c r="M158" s="796"/>
      <c r="N158" s="796"/>
      <c r="O158" s="796"/>
      <c r="P158" s="796"/>
      <c r="Q158" s="796"/>
      <c r="R158" s="796"/>
      <c r="S158" s="796"/>
      <c r="T158" s="796"/>
      <c r="U158" s="796"/>
      <c r="V158" s="796"/>
      <c r="W158" s="796"/>
      <c r="X158" s="796"/>
      <c r="Y158" s="796"/>
      <c r="Z158" s="796"/>
      <c r="AA158" s="796"/>
      <c r="AB158" s="796"/>
      <c r="AC158" s="796"/>
      <c r="AD158" s="796"/>
      <c r="AE158" s="792"/>
      <c r="AF158" s="792"/>
      <c r="AG158" s="792"/>
      <c r="AH158" s="792"/>
      <c r="AI158" s="792"/>
      <c r="AJ158" s="792"/>
      <c r="AK158" s="792"/>
      <c r="AL158" s="792"/>
      <c r="AM158" s="792"/>
      <c r="AN158" s="792"/>
      <c r="AO158" s="193"/>
      <c r="AP158" s="193"/>
      <c r="AQ158" s="156"/>
      <c r="AR158" s="157"/>
      <c r="AS158" s="157"/>
      <c r="AT158" s="156"/>
      <c r="AU158" s="157"/>
      <c r="AV158" s="157"/>
      <c r="AW158" s="156"/>
      <c r="AX158" s="157"/>
      <c r="AY158" s="157"/>
      <c r="AZ158" s="156"/>
      <c r="BA158" s="157"/>
      <c r="BB158" s="157"/>
      <c r="BC158" s="156"/>
      <c r="BD158" s="157"/>
      <c r="BE158" s="157"/>
      <c r="BF158" s="156"/>
      <c r="BG158" s="157"/>
      <c r="BH158" s="157"/>
      <c r="BI158" s="156"/>
      <c r="BJ158" s="157"/>
      <c r="BK158" s="157"/>
      <c r="BL158" s="156"/>
      <c r="BM158" s="157"/>
      <c r="BN158" s="157"/>
      <c r="BO158" s="157"/>
      <c r="BP158" s="157"/>
      <c r="BQ158" s="157"/>
      <c r="BR158" s="157"/>
      <c r="BS158" s="157"/>
      <c r="BT158" s="157"/>
      <c r="BU158" s="157"/>
      <c r="BV158" s="157"/>
      <c r="BW158" s="157"/>
      <c r="BX158" s="156"/>
      <c r="BY158" s="157"/>
      <c r="BZ158" s="157"/>
      <c r="CA158" s="155"/>
      <c r="CB158" s="190"/>
      <c r="CI158" s="191"/>
      <c r="CK158" s="191"/>
      <c r="CL158" s="191"/>
      <c r="CN158" s="191"/>
      <c r="CO158" s="191"/>
      <c r="CP158" s="191"/>
      <c r="CT158" s="191"/>
      <c r="CU158" s="191"/>
      <c r="CV158" s="191"/>
      <c r="CW158" s="191"/>
      <c r="CX158" s="191"/>
      <c r="CY158" s="191"/>
      <c r="CZ158" s="191"/>
      <c r="DA158" s="191"/>
      <c r="DB158" s="191"/>
      <c r="DC158" s="191"/>
      <c r="DD158" s="191"/>
      <c r="DH158" s="191"/>
      <c r="DX158" s="191"/>
      <c r="DY158" s="191"/>
      <c r="DZ158" s="191"/>
      <c r="ED158" s="191"/>
      <c r="EE158" s="191"/>
      <c r="ET158" s="192"/>
      <c r="EU158" s="192"/>
      <c r="EV158" s="192"/>
      <c r="EW158" s="155"/>
      <c r="EX158" s="155"/>
      <c r="EY158" s="155"/>
      <c r="EZ158" s="155"/>
      <c r="FA158" s="155"/>
      <c r="FB158" s="155"/>
      <c r="FC158" s="155"/>
      <c r="FD158" s="155"/>
      <c r="FE158" s="155"/>
      <c r="FF158" s="155"/>
      <c r="FG158" s="155"/>
      <c r="FH158" s="155"/>
      <c r="FI158" s="155"/>
      <c r="FJ158" s="155"/>
      <c r="FK158" s="155"/>
      <c r="FL158" s="155"/>
      <c r="FM158" s="155"/>
      <c r="FO158" s="155"/>
      <c r="FQ158" s="155"/>
      <c r="FR158" s="155"/>
      <c r="FS158" s="155"/>
      <c r="FU158" s="155"/>
      <c r="FV158" s="155"/>
      <c r="FW158" s="155"/>
      <c r="FX158" s="155"/>
      <c r="FY158" s="155"/>
      <c r="FZ158" s="155"/>
      <c r="GB158" s="155"/>
      <c r="GE158" s="155"/>
    </row>
    <row r="159" spans="1:187" s="154" customFormat="1" x14ac:dyDescent="0.2">
      <c r="A159" s="886"/>
      <c r="B159" s="795"/>
      <c r="C159" s="887"/>
      <c r="D159" s="887"/>
      <c r="E159" s="888"/>
      <c r="F159" s="795"/>
      <c r="G159" s="790"/>
      <c r="H159" s="790"/>
      <c r="I159" s="790"/>
      <c r="J159" s="790"/>
      <c r="K159" s="796"/>
      <c r="L159" s="796"/>
      <c r="M159" s="796"/>
      <c r="N159" s="796"/>
      <c r="O159" s="796"/>
      <c r="P159" s="796"/>
      <c r="Q159" s="796"/>
      <c r="R159" s="796"/>
      <c r="S159" s="796"/>
      <c r="T159" s="796"/>
      <c r="U159" s="796"/>
      <c r="V159" s="796"/>
      <c r="W159" s="796"/>
      <c r="X159" s="796"/>
      <c r="Y159" s="796"/>
      <c r="Z159" s="796"/>
      <c r="AA159" s="796"/>
      <c r="AB159" s="796"/>
      <c r="AC159" s="796"/>
      <c r="AD159" s="796"/>
      <c r="AE159" s="792"/>
      <c r="AF159" s="792"/>
      <c r="AG159" s="792"/>
      <c r="AH159" s="792"/>
      <c r="AI159" s="792"/>
      <c r="AJ159" s="792"/>
      <c r="AK159" s="792"/>
      <c r="AL159" s="792"/>
      <c r="AM159" s="792"/>
      <c r="AN159" s="792"/>
      <c r="AO159" s="193"/>
      <c r="AP159" s="193"/>
      <c r="AQ159" s="156"/>
      <c r="AR159" s="157"/>
      <c r="AS159" s="157"/>
      <c r="AT159" s="156"/>
      <c r="AU159" s="157"/>
      <c r="AV159" s="157"/>
      <c r="AW159" s="156"/>
      <c r="AX159" s="157"/>
      <c r="AY159" s="157"/>
      <c r="AZ159" s="156"/>
      <c r="BA159" s="157"/>
      <c r="BB159" s="157"/>
      <c r="BC159" s="156"/>
      <c r="BD159" s="157"/>
      <c r="BE159" s="157"/>
      <c r="BF159" s="156"/>
      <c r="BG159" s="157"/>
      <c r="BH159" s="157"/>
      <c r="BI159" s="156"/>
      <c r="BJ159" s="157"/>
      <c r="BK159" s="157"/>
      <c r="BL159" s="156"/>
      <c r="BM159" s="157"/>
      <c r="BN159" s="157"/>
      <c r="BO159" s="157"/>
      <c r="BP159" s="157"/>
      <c r="BQ159" s="157"/>
      <c r="BR159" s="157"/>
      <c r="BS159" s="157"/>
      <c r="BT159" s="157"/>
      <c r="BU159" s="157"/>
      <c r="BV159" s="157"/>
      <c r="BW159" s="157"/>
      <c r="BX159" s="156"/>
      <c r="BY159" s="157"/>
      <c r="BZ159" s="157"/>
      <c r="CA159" s="155"/>
      <c r="CB159" s="190"/>
      <c r="CI159" s="191"/>
      <c r="CK159" s="191"/>
      <c r="CL159" s="191"/>
      <c r="CN159" s="191"/>
      <c r="CO159" s="191"/>
      <c r="CP159" s="191"/>
      <c r="CT159" s="191"/>
      <c r="CU159" s="191"/>
      <c r="CV159" s="191"/>
      <c r="CW159" s="191"/>
      <c r="CX159" s="191"/>
      <c r="CY159" s="191"/>
      <c r="CZ159" s="191"/>
      <c r="DA159" s="191"/>
      <c r="DB159" s="191"/>
      <c r="DC159" s="191"/>
      <c r="DD159" s="191"/>
      <c r="DH159" s="191"/>
      <c r="DX159" s="191"/>
      <c r="DY159" s="191"/>
      <c r="DZ159" s="191"/>
      <c r="ED159" s="191"/>
      <c r="EE159" s="191"/>
      <c r="ET159" s="192"/>
      <c r="EU159" s="192"/>
      <c r="EV159" s="192"/>
      <c r="EW159" s="155"/>
      <c r="EX159" s="155"/>
      <c r="EY159" s="155"/>
      <c r="EZ159" s="155"/>
      <c r="FA159" s="155"/>
      <c r="FB159" s="155"/>
      <c r="FC159" s="155"/>
      <c r="FD159" s="155"/>
      <c r="FE159" s="155"/>
      <c r="FF159" s="155"/>
      <c r="FG159" s="155"/>
      <c r="FH159" s="155"/>
      <c r="FI159" s="155"/>
      <c r="FJ159" s="155"/>
      <c r="FK159" s="155"/>
      <c r="FL159" s="155"/>
      <c r="FM159" s="155"/>
      <c r="FO159" s="155"/>
      <c r="FQ159" s="155"/>
      <c r="FR159" s="155"/>
      <c r="FS159" s="155"/>
      <c r="FU159" s="155"/>
      <c r="FV159" s="155"/>
      <c r="FW159" s="155"/>
      <c r="FX159" s="155"/>
      <c r="FY159" s="155"/>
      <c r="FZ159" s="155"/>
      <c r="GB159" s="155"/>
      <c r="GE159" s="155"/>
    </row>
    <row r="160" spans="1:187" s="154" customFormat="1" x14ac:dyDescent="0.2">
      <c r="A160" s="886" t="s">
        <v>6</v>
      </c>
      <c r="B160" s="795"/>
      <c r="C160" s="887"/>
      <c r="D160" s="887"/>
      <c r="E160" s="888"/>
      <c r="F160" s="795"/>
      <c r="G160" s="790"/>
      <c r="H160" s="790"/>
      <c r="I160" s="790"/>
      <c r="J160" s="790"/>
      <c r="K160" s="796"/>
      <c r="L160" s="796"/>
      <c r="M160" s="796"/>
      <c r="N160" s="796"/>
      <c r="O160" s="796"/>
      <c r="P160" s="796"/>
      <c r="Q160" s="796"/>
      <c r="R160" s="796"/>
      <c r="S160" s="796"/>
      <c r="T160" s="796"/>
      <c r="U160" s="796"/>
      <c r="V160" s="796"/>
      <c r="W160" s="796"/>
      <c r="X160" s="796"/>
      <c r="Y160" s="796"/>
      <c r="Z160" s="796"/>
      <c r="AA160" s="796"/>
      <c r="AB160" s="796"/>
      <c r="AC160" s="796"/>
      <c r="AD160" s="796"/>
      <c r="AE160" s="792"/>
      <c r="AF160" s="792"/>
      <c r="AG160" s="792"/>
      <c r="AH160" s="792"/>
      <c r="AI160" s="792"/>
      <c r="AJ160" s="792"/>
      <c r="AK160" s="792"/>
      <c r="AL160" s="792"/>
      <c r="AM160" s="792"/>
      <c r="AN160" s="792"/>
      <c r="AO160" s="193"/>
      <c r="AP160" s="193"/>
      <c r="AQ160" s="156"/>
      <c r="AR160" s="157"/>
      <c r="AS160" s="157"/>
      <c r="AT160" s="156"/>
      <c r="AU160" s="157"/>
      <c r="AV160" s="157"/>
      <c r="AW160" s="156"/>
      <c r="AX160" s="157"/>
      <c r="AY160" s="157"/>
      <c r="AZ160" s="156"/>
      <c r="BA160" s="157"/>
      <c r="BB160" s="157"/>
      <c r="BC160" s="156"/>
      <c r="BD160" s="157"/>
      <c r="BE160" s="157"/>
      <c r="BF160" s="156"/>
      <c r="BG160" s="157"/>
      <c r="BH160" s="157"/>
      <c r="BI160" s="156"/>
      <c r="BJ160" s="157"/>
      <c r="BK160" s="157"/>
      <c r="BL160" s="156"/>
      <c r="BM160" s="157"/>
      <c r="BN160" s="157"/>
      <c r="BO160" s="157"/>
      <c r="BP160" s="157"/>
      <c r="BQ160" s="157"/>
      <c r="BR160" s="157"/>
      <c r="BS160" s="157"/>
      <c r="BT160" s="157"/>
      <c r="BU160" s="157"/>
      <c r="BV160" s="157"/>
      <c r="BW160" s="157"/>
      <c r="BX160" s="156"/>
      <c r="BY160" s="157"/>
      <c r="BZ160" s="157"/>
      <c r="CA160" s="155"/>
      <c r="CB160" s="190"/>
      <c r="CI160" s="191"/>
      <c r="CK160" s="191"/>
      <c r="CL160" s="191"/>
      <c r="CN160" s="191"/>
      <c r="CO160" s="191"/>
      <c r="CP160" s="191"/>
      <c r="CT160" s="191"/>
      <c r="CU160" s="191"/>
      <c r="CV160" s="191"/>
      <c r="CW160" s="191"/>
      <c r="CX160" s="191"/>
      <c r="CY160" s="191"/>
      <c r="CZ160" s="191"/>
      <c r="DA160" s="191"/>
      <c r="DB160" s="191"/>
      <c r="DC160" s="191"/>
      <c r="DD160" s="191"/>
      <c r="DH160" s="191"/>
      <c r="DX160" s="191"/>
      <c r="DY160" s="191"/>
      <c r="DZ160" s="191"/>
      <c r="ED160" s="191"/>
      <c r="EE160" s="191"/>
      <c r="ET160" s="192"/>
      <c r="EU160" s="192"/>
      <c r="EV160" s="192"/>
      <c r="EW160" s="155"/>
      <c r="EX160" s="155"/>
      <c r="EY160" s="155"/>
      <c r="EZ160" s="155"/>
      <c r="FA160" s="155"/>
      <c r="FB160" s="155"/>
      <c r="FC160" s="155"/>
      <c r="FD160" s="155"/>
      <c r="FE160" s="155"/>
      <c r="FF160" s="155"/>
      <c r="FG160" s="155"/>
      <c r="FH160" s="155"/>
      <c r="FI160" s="155"/>
      <c r="FJ160" s="155"/>
      <c r="FK160" s="155"/>
      <c r="FL160" s="155"/>
      <c r="FM160" s="155"/>
      <c r="FO160" s="155"/>
      <c r="FQ160" s="155"/>
      <c r="FR160" s="155"/>
      <c r="FS160" s="155"/>
      <c r="FU160" s="155"/>
      <c r="FV160" s="155"/>
      <c r="FW160" s="155"/>
      <c r="FX160" s="155"/>
      <c r="FY160" s="155"/>
      <c r="FZ160" s="155"/>
      <c r="GB160" s="155"/>
      <c r="GE160" s="155"/>
    </row>
    <row r="161" spans="1:187" s="154" customFormat="1" ht="100.9" customHeight="1" x14ac:dyDescent="0.2">
      <c r="A161" s="886"/>
      <c r="B161" s="1635" t="s">
        <v>382</v>
      </c>
      <c r="C161" s="1636"/>
      <c r="D161" s="1636"/>
      <c r="E161" s="1636"/>
      <c r="F161" s="1636"/>
      <c r="G161" s="1636"/>
      <c r="H161" s="1636"/>
      <c r="I161" s="1636"/>
      <c r="J161" s="790"/>
      <c r="K161" s="796"/>
      <c r="L161" s="796"/>
      <c r="M161" s="796"/>
      <c r="N161" s="796"/>
      <c r="O161" s="796"/>
      <c r="P161" s="796"/>
      <c r="Q161" s="796"/>
      <c r="R161" s="796"/>
      <c r="S161" s="796"/>
      <c r="T161" s="796"/>
      <c r="U161" s="796"/>
      <c r="V161" s="796"/>
      <c r="W161" s="796"/>
      <c r="X161" s="796"/>
      <c r="Y161" s="796"/>
      <c r="Z161" s="796"/>
      <c r="AA161" s="796"/>
      <c r="AB161" s="796"/>
      <c r="AC161" s="796"/>
      <c r="AD161" s="796"/>
      <c r="AE161" s="792"/>
      <c r="AF161" s="792"/>
      <c r="AG161" s="792"/>
      <c r="AH161" s="792"/>
      <c r="AI161" s="792"/>
      <c r="AJ161" s="792"/>
      <c r="AK161" s="792"/>
      <c r="AL161" s="792"/>
      <c r="AM161" s="792"/>
      <c r="AN161" s="792"/>
      <c r="AO161" s="193"/>
      <c r="AP161" s="193"/>
      <c r="AQ161" s="156"/>
      <c r="AR161" s="157"/>
      <c r="AS161" s="157"/>
      <c r="AT161" s="156"/>
      <c r="AU161" s="157"/>
      <c r="AV161" s="157"/>
      <c r="AW161" s="156"/>
      <c r="AX161" s="157"/>
      <c r="AY161" s="157"/>
      <c r="AZ161" s="156"/>
      <c r="BA161" s="157"/>
      <c r="BB161" s="157"/>
      <c r="BC161" s="156"/>
      <c r="BD161" s="157"/>
      <c r="BE161" s="157"/>
      <c r="BF161" s="156"/>
      <c r="BG161" s="157"/>
      <c r="BH161" s="157"/>
      <c r="BI161" s="156"/>
      <c r="BJ161" s="157"/>
      <c r="BK161" s="157"/>
      <c r="BL161" s="156"/>
      <c r="BM161" s="157"/>
      <c r="BN161" s="157"/>
      <c r="BO161" s="157"/>
      <c r="BP161" s="157"/>
      <c r="BQ161" s="157"/>
      <c r="BR161" s="157"/>
      <c r="BS161" s="157"/>
      <c r="BT161" s="157"/>
      <c r="BU161" s="157"/>
      <c r="BV161" s="157"/>
      <c r="BW161" s="157"/>
      <c r="BX161" s="156"/>
      <c r="BY161" s="157"/>
      <c r="BZ161" s="157"/>
      <c r="CA161" s="155"/>
      <c r="CB161" s="190"/>
      <c r="CI161" s="191"/>
      <c r="CK161" s="191"/>
      <c r="CL161" s="191"/>
      <c r="CN161" s="191"/>
      <c r="CO161" s="191"/>
      <c r="CP161" s="191"/>
      <c r="CT161" s="191"/>
      <c r="CU161" s="191"/>
      <c r="CV161" s="191"/>
      <c r="CW161" s="191"/>
      <c r="CX161" s="191"/>
      <c r="CY161" s="191"/>
      <c r="CZ161" s="191"/>
      <c r="DA161" s="191"/>
      <c r="DB161" s="191"/>
      <c r="DC161" s="191"/>
      <c r="DD161" s="191"/>
      <c r="DH161" s="191"/>
      <c r="DX161" s="191"/>
      <c r="DY161" s="191"/>
      <c r="DZ161" s="191"/>
      <c r="ED161" s="191"/>
      <c r="EE161" s="191"/>
      <c r="ET161" s="192"/>
      <c r="EU161" s="192"/>
      <c r="EV161" s="192"/>
      <c r="EW161" s="155"/>
      <c r="EX161" s="155"/>
      <c r="EY161" s="155"/>
      <c r="EZ161" s="155"/>
      <c r="FA161" s="155"/>
      <c r="FB161" s="155"/>
      <c r="FC161" s="155"/>
      <c r="FD161" s="155"/>
      <c r="FE161" s="155"/>
      <c r="FF161" s="155"/>
      <c r="FG161" s="155"/>
      <c r="FH161" s="155"/>
      <c r="FI161" s="155"/>
      <c r="FJ161" s="155"/>
      <c r="FK161" s="155"/>
      <c r="FL161" s="155"/>
      <c r="FM161" s="155"/>
      <c r="FO161" s="155"/>
      <c r="FQ161" s="155"/>
      <c r="FR161" s="155"/>
      <c r="FS161" s="155"/>
      <c r="FU161" s="155"/>
      <c r="FV161" s="155"/>
      <c r="FW161" s="155"/>
      <c r="FX161" s="155"/>
      <c r="FY161" s="155"/>
      <c r="FZ161" s="155"/>
      <c r="GB161" s="155"/>
      <c r="GE161" s="155"/>
    </row>
    <row r="162" spans="1:187" s="154" customFormat="1" ht="15.75" x14ac:dyDescent="0.25">
      <c r="A162" s="793"/>
      <c r="B162" s="877"/>
      <c r="C162" s="874"/>
      <c r="D162" s="874"/>
      <c r="E162" s="874"/>
      <c r="F162" s="874"/>
      <c r="G162" s="874"/>
      <c r="H162" s="874"/>
      <c r="I162" s="874"/>
      <c r="J162" s="874"/>
      <c r="K162" s="874"/>
      <c r="L162" s="874"/>
      <c r="M162" s="874"/>
      <c r="N162" s="874"/>
      <c r="O162" s="874"/>
      <c r="P162" s="874"/>
      <c r="Q162" s="874"/>
      <c r="R162" s="874"/>
      <c r="S162" s="874"/>
      <c r="T162" s="874"/>
      <c r="U162" s="874"/>
      <c r="V162" s="874"/>
      <c r="W162" s="874"/>
      <c r="X162" s="874"/>
      <c r="Y162" s="874"/>
      <c r="Z162" s="874"/>
      <c r="AA162" s="874"/>
      <c r="AB162" s="874"/>
      <c r="AC162" s="874"/>
      <c r="AD162" s="796"/>
      <c r="AE162" s="792"/>
      <c r="AF162" s="792"/>
      <c r="AG162" s="792"/>
      <c r="AH162" s="792"/>
      <c r="AI162" s="792"/>
      <c r="AJ162" s="792"/>
      <c r="AK162" s="792"/>
      <c r="AL162" s="792"/>
      <c r="AM162" s="792"/>
      <c r="AN162" s="792"/>
      <c r="AO162" s="193"/>
      <c r="AP162" s="193"/>
      <c r="AQ162" s="156"/>
      <c r="AR162" s="157"/>
      <c r="AS162" s="157"/>
      <c r="AT162" s="156"/>
      <c r="AU162" s="157"/>
      <c r="AV162" s="157"/>
      <c r="AW162" s="156"/>
      <c r="AX162" s="157"/>
      <c r="AY162" s="157"/>
      <c r="AZ162" s="156"/>
      <c r="BA162" s="157"/>
      <c r="BB162" s="157"/>
      <c r="BC162" s="156"/>
      <c r="BD162" s="157"/>
      <c r="BE162" s="157"/>
      <c r="BF162" s="156"/>
      <c r="BG162" s="157"/>
      <c r="BH162" s="157"/>
      <c r="BI162" s="156"/>
      <c r="BJ162" s="157"/>
      <c r="BK162" s="157"/>
      <c r="BL162" s="156"/>
      <c r="BM162" s="157"/>
      <c r="BN162" s="157"/>
      <c r="BO162" s="157"/>
      <c r="BP162" s="157"/>
      <c r="BQ162" s="157"/>
      <c r="BR162" s="157"/>
      <c r="BS162" s="157"/>
      <c r="BT162" s="157"/>
      <c r="BU162" s="157"/>
      <c r="BV162" s="157"/>
      <c r="BW162" s="157"/>
      <c r="BX162" s="156"/>
      <c r="BY162" s="157"/>
      <c r="BZ162" s="157"/>
      <c r="CA162" s="155"/>
      <c r="CB162" s="190"/>
      <c r="CI162" s="191"/>
      <c r="CK162" s="191"/>
      <c r="CL162" s="191"/>
      <c r="CN162" s="191"/>
      <c r="CO162" s="191"/>
      <c r="CP162" s="191"/>
      <c r="CT162" s="191"/>
      <c r="CU162" s="191"/>
      <c r="CV162" s="191"/>
      <c r="CW162" s="191"/>
      <c r="CX162" s="191"/>
      <c r="CY162" s="191"/>
      <c r="CZ162" s="191"/>
      <c r="DA162" s="191"/>
      <c r="DB162" s="191"/>
      <c r="DC162" s="191"/>
      <c r="DD162" s="191"/>
      <c r="DH162" s="191"/>
      <c r="DX162" s="191"/>
      <c r="DY162" s="191"/>
      <c r="DZ162" s="191"/>
      <c r="ED162" s="191"/>
      <c r="EE162" s="191"/>
      <c r="ET162" s="192"/>
      <c r="EU162" s="192"/>
      <c r="EV162" s="192"/>
      <c r="EW162" s="155"/>
      <c r="EX162" s="155"/>
      <c r="EY162" s="155"/>
      <c r="EZ162" s="155"/>
      <c r="FA162" s="155"/>
      <c r="FB162" s="155"/>
      <c r="FC162" s="155"/>
      <c r="FD162" s="155"/>
      <c r="FE162" s="155"/>
      <c r="FF162" s="155"/>
      <c r="FG162" s="155"/>
      <c r="FH162" s="155"/>
      <c r="FI162" s="155"/>
      <c r="FJ162" s="155"/>
      <c r="FK162" s="155"/>
      <c r="FL162" s="155"/>
      <c r="FM162" s="155"/>
      <c r="FO162" s="155"/>
      <c r="FQ162" s="155"/>
      <c r="FR162" s="155"/>
      <c r="FS162" s="155"/>
      <c r="FU162" s="155"/>
      <c r="FV162" s="155"/>
      <c r="FW162" s="155"/>
      <c r="FX162" s="155"/>
      <c r="FY162" s="155"/>
      <c r="FZ162" s="155"/>
      <c r="GB162" s="155"/>
      <c r="GE162" s="155"/>
    </row>
    <row r="163" spans="1:187" s="154" customFormat="1" ht="15.75" x14ac:dyDescent="0.25">
      <c r="A163" s="793"/>
      <c r="B163" s="877"/>
      <c r="C163" s="874"/>
      <c r="D163" s="874"/>
      <c r="E163" s="874"/>
      <c r="F163" s="874"/>
      <c r="G163" s="874"/>
      <c r="H163" s="874"/>
      <c r="I163" s="874"/>
      <c r="J163" s="874"/>
      <c r="K163" s="874"/>
      <c r="L163" s="874"/>
      <c r="M163" s="874"/>
      <c r="N163" s="874"/>
      <c r="O163" s="874"/>
      <c r="P163" s="874"/>
      <c r="Q163" s="874"/>
      <c r="R163" s="874"/>
      <c r="S163" s="874"/>
      <c r="T163" s="874"/>
      <c r="U163" s="874"/>
      <c r="V163" s="874"/>
      <c r="W163" s="874"/>
      <c r="X163" s="874"/>
      <c r="Y163" s="874"/>
      <c r="Z163" s="874"/>
      <c r="AA163" s="874"/>
      <c r="AB163" s="874"/>
      <c r="AC163" s="874"/>
      <c r="AD163" s="796"/>
      <c r="AE163" s="792"/>
      <c r="AF163" s="792"/>
      <c r="AG163" s="792"/>
      <c r="AH163" s="792"/>
      <c r="AI163" s="792"/>
      <c r="AJ163" s="792"/>
      <c r="AK163" s="792"/>
      <c r="AL163" s="792"/>
      <c r="AM163" s="792"/>
      <c r="AN163" s="792"/>
      <c r="AO163" s="193"/>
      <c r="AP163" s="193"/>
      <c r="AQ163" s="156"/>
      <c r="AR163" s="157"/>
      <c r="AS163" s="157"/>
      <c r="AT163" s="156"/>
      <c r="AU163" s="157"/>
      <c r="AV163" s="157"/>
      <c r="AW163" s="156"/>
      <c r="AX163" s="157"/>
      <c r="AY163" s="157"/>
      <c r="AZ163" s="156"/>
      <c r="BA163" s="157"/>
      <c r="BB163" s="157"/>
      <c r="BC163" s="156"/>
      <c r="BD163" s="157"/>
      <c r="BE163" s="157"/>
      <c r="BF163" s="156"/>
      <c r="BG163" s="157"/>
      <c r="BH163" s="157"/>
      <c r="BI163" s="156"/>
      <c r="BJ163" s="157"/>
      <c r="BK163" s="157"/>
      <c r="BL163" s="156"/>
      <c r="BM163" s="157"/>
      <c r="BN163" s="157"/>
      <c r="BO163" s="157"/>
      <c r="BP163" s="157"/>
      <c r="BQ163" s="157"/>
      <c r="BR163" s="157"/>
      <c r="BS163" s="157"/>
      <c r="BT163" s="157"/>
      <c r="BU163" s="157"/>
      <c r="BV163" s="157"/>
      <c r="BW163" s="157"/>
      <c r="BX163" s="156"/>
      <c r="BY163" s="157"/>
      <c r="BZ163" s="157"/>
      <c r="CA163" s="155"/>
      <c r="CB163" s="190"/>
      <c r="CI163" s="191"/>
      <c r="CK163" s="191"/>
      <c r="CL163" s="191"/>
      <c r="CN163" s="191"/>
      <c r="CO163" s="191"/>
      <c r="CP163" s="191"/>
      <c r="CT163" s="191"/>
      <c r="CU163" s="191"/>
      <c r="CV163" s="191"/>
      <c r="CW163" s="191"/>
      <c r="CX163" s="191"/>
      <c r="CY163" s="191"/>
      <c r="CZ163" s="191"/>
      <c r="DA163" s="191"/>
      <c r="DB163" s="191"/>
      <c r="DC163" s="191"/>
      <c r="DD163" s="191"/>
      <c r="DH163" s="191"/>
      <c r="DX163" s="191"/>
      <c r="DY163" s="191"/>
      <c r="DZ163" s="191"/>
      <c r="ED163" s="191"/>
      <c r="EE163" s="191"/>
      <c r="ET163" s="192"/>
      <c r="EU163" s="192"/>
      <c r="EV163" s="192"/>
      <c r="EW163" s="155"/>
      <c r="EX163" s="155"/>
      <c r="EY163" s="155"/>
      <c r="EZ163" s="155"/>
      <c r="FA163" s="155"/>
      <c r="FB163" s="155"/>
      <c r="FC163" s="155"/>
      <c r="FD163" s="155"/>
      <c r="FE163" s="155"/>
      <c r="FF163" s="155"/>
      <c r="FG163" s="155"/>
      <c r="FH163" s="155"/>
      <c r="FI163" s="155"/>
      <c r="FJ163" s="155"/>
      <c r="FK163" s="155"/>
      <c r="FL163" s="155"/>
      <c r="FM163" s="155"/>
      <c r="FO163" s="155"/>
      <c r="FQ163" s="155"/>
      <c r="FR163" s="155"/>
      <c r="FS163" s="155"/>
      <c r="FU163" s="155"/>
      <c r="FV163" s="155"/>
      <c r="FW163" s="155"/>
      <c r="FX163" s="155"/>
      <c r="FY163" s="155"/>
      <c r="FZ163" s="155"/>
      <c r="GB163" s="155"/>
      <c r="GE163" s="155"/>
    </row>
    <row r="164" spans="1:187" s="154" customFormat="1" ht="18" customHeight="1" thickBot="1" x14ac:dyDescent="0.3">
      <c r="A164" s="797" t="s">
        <v>438</v>
      </c>
      <c r="B164" s="794"/>
      <c r="C164" s="794"/>
      <c r="D164" s="790"/>
      <c r="E164" s="790"/>
      <c r="F164" s="795"/>
      <c r="G164" s="796"/>
      <c r="H164" s="796"/>
      <c r="I164" s="796"/>
      <c r="J164" s="796"/>
      <c r="K164" s="796"/>
      <c r="L164" s="796"/>
      <c r="M164" s="796"/>
      <c r="N164" s="796"/>
      <c r="O164" s="796"/>
      <c r="P164" s="796"/>
      <c r="Q164" s="796"/>
      <c r="R164" s="796"/>
      <c r="S164" s="796"/>
      <c r="T164" s="796"/>
      <c r="U164" s="796"/>
      <c r="V164" s="796"/>
      <c r="W164" s="796"/>
      <c r="X164" s="796"/>
      <c r="Y164" s="796"/>
      <c r="Z164" s="796"/>
      <c r="AA164" s="796"/>
      <c r="AB164" s="796"/>
      <c r="AC164" s="796"/>
      <c r="AD164" s="796"/>
      <c r="AE164" s="792"/>
      <c r="AF164" s="792"/>
      <c r="AG164" s="792"/>
      <c r="AH164" s="792"/>
      <c r="AI164" s="792"/>
      <c r="AJ164" s="792"/>
      <c r="AK164" s="792"/>
      <c r="AL164" s="792"/>
      <c r="AM164" s="792"/>
      <c r="AN164" s="792"/>
      <c r="AO164" s="193"/>
      <c r="AP164" s="193"/>
      <c r="AQ164" s="156"/>
      <c r="AR164" s="157"/>
      <c r="AS164" s="157"/>
      <c r="AT164" s="156"/>
      <c r="AU164" s="157"/>
      <c r="AV164" s="157"/>
      <c r="AW164" s="156"/>
      <c r="AX164" s="157"/>
      <c r="AY164" s="157"/>
      <c r="AZ164" s="156"/>
      <c r="BA164" s="157"/>
      <c r="BB164" s="157"/>
      <c r="BC164" s="156"/>
      <c r="BD164" s="157"/>
      <c r="BE164" s="157"/>
      <c r="BF164" s="156"/>
      <c r="BG164" s="157"/>
      <c r="BH164" s="157"/>
      <c r="BI164" s="156"/>
      <c r="BJ164" s="157"/>
      <c r="BK164" s="157"/>
      <c r="BL164" s="156"/>
      <c r="BM164" s="157"/>
      <c r="BN164" s="157"/>
      <c r="BO164" s="157"/>
      <c r="BP164" s="157"/>
      <c r="BQ164" s="157"/>
      <c r="BR164" s="157"/>
      <c r="BS164" s="157"/>
      <c r="BT164" s="157"/>
      <c r="BU164" s="157"/>
      <c r="BV164" s="157"/>
      <c r="BW164" s="157"/>
      <c r="BX164" s="156"/>
      <c r="BY164" s="157"/>
      <c r="BZ164" s="157"/>
      <c r="CA164" s="155"/>
      <c r="CB164" s="190"/>
      <c r="CI164" s="191"/>
      <c r="CK164" s="191"/>
      <c r="CL164" s="191"/>
      <c r="CN164" s="191"/>
      <c r="CO164" s="191"/>
      <c r="CP164" s="191"/>
      <c r="CT164" s="191"/>
      <c r="CU164" s="191"/>
      <c r="CV164" s="191"/>
      <c r="CW164" s="191"/>
      <c r="CX164" s="191"/>
      <c r="CY164" s="191"/>
      <c r="CZ164" s="191"/>
      <c r="DA164" s="191"/>
      <c r="DB164" s="191"/>
      <c r="DC164" s="191"/>
      <c r="DD164" s="191"/>
      <c r="DH164" s="191"/>
      <c r="DX164" s="191"/>
      <c r="DY164" s="191"/>
      <c r="DZ164" s="191"/>
      <c r="ED164" s="191"/>
      <c r="EE164" s="191"/>
      <c r="ET164" s="192"/>
      <c r="EU164" s="192"/>
      <c r="EV164" s="192"/>
      <c r="EW164" s="155"/>
      <c r="EX164" s="155"/>
      <c r="EY164" s="155"/>
      <c r="EZ164" s="155"/>
      <c r="FA164" s="155"/>
      <c r="FB164" s="155"/>
      <c r="FC164" s="155"/>
      <c r="FD164" s="155"/>
      <c r="FE164" s="155"/>
      <c r="FF164" s="155"/>
      <c r="FG164" s="155"/>
      <c r="FH164" s="155"/>
      <c r="FI164" s="155"/>
      <c r="FJ164" s="155"/>
      <c r="FK164" s="155"/>
      <c r="FL164" s="155"/>
      <c r="FM164" s="155"/>
      <c r="FO164" s="155"/>
      <c r="FQ164" s="155"/>
      <c r="FR164" s="155"/>
      <c r="FS164" s="155"/>
      <c r="FU164" s="155"/>
      <c r="FV164" s="155"/>
      <c r="FW164" s="155"/>
      <c r="FX164" s="155"/>
      <c r="FY164" s="155"/>
      <c r="FZ164" s="155"/>
      <c r="GB164" s="155"/>
      <c r="GE164" s="155"/>
    </row>
    <row r="165" spans="1:187" s="154" customFormat="1" ht="18" customHeight="1" thickTop="1" x14ac:dyDescent="0.25">
      <c r="A165" s="797"/>
      <c r="B165" s="1650" t="s">
        <v>513</v>
      </c>
      <c r="C165" s="1651"/>
      <c r="D165" s="1651"/>
      <c r="E165" s="1652"/>
      <c r="F165" s="1653" t="s">
        <v>514</v>
      </c>
      <c r="G165" s="1651"/>
      <c r="H165" s="1651"/>
      <c r="I165" s="1652"/>
      <c r="J165" s="796"/>
      <c r="K165" s="796"/>
      <c r="L165" s="796"/>
      <c r="M165" s="796"/>
      <c r="N165" s="796"/>
      <c r="O165" s="796"/>
      <c r="P165" s="796"/>
      <c r="Q165" s="796"/>
      <c r="R165" s="796"/>
      <c r="S165" s="796"/>
      <c r="T165" s="796"/>
      <c r="U165" s="796"/>
      <c r="V165" s="796"/>
      <c r="W165" s="796"/>
      <c r="X165" s="796"/>
      <c r="Y165" s="796"/>
      <c r="Z165" s="796"/>
      <c r="AA165" s="796"/>
      <c r="AB165" s="796"/>
      <c r="AC165" s="796"/>
      <c r="AD165" s="796"/>
      <c r="AE165" s="792"/>
      <c r="AF165" s="792"/>
      <c r="AG165" s="792"/>
      <c r="AH165" s="792"/>
      <c r="AI165" s="792"/>
      <c r="AJ165" s="792"/>
      <c r="AK165" s="792"/>
      <c r="AL165" s="792"/>
      <c r="AM165" s="792"/>
      <c r="AN165" s="792"/>
      <c r="AO165" s="193"/>
      <c r="AP165" s="193"/>
      <c r="AQ165" s="156"/>
      <c r="AR165" s="157"/>
      <c r="AS165" s="157"/>
      <c r="AT165" s="156"/>
      <c r="AU165" s="157"/>
      <c r="AV165" s="157"/>
      <c r="AW165" s="156"/>
      <c r="AX165" s="157"/>
      <c r="AY165" s="157"/>
      <c r="AZ165" s="156"/>
      <c r="BA165" s="157"/>
      <c r="BB165" s="157"/>
      <c r="BC165" s="156"/>
      <c r="BD165" s="157"/>
      <c r="BE165" s="157"/>
      <c r="BF165" s="156"/>
      <c r="BG165" s="157"/>
      <c r="BH165" s="157"/>
      <c r="BI165" s="156"/>
      <c r="BJ165" s="157"/>
      <c r="BK165" s="157"/>
      <c r="BL165" s="156"/>
      <c r="BM165" s="157"/>
      <c r="BN165" s="157"/>
      <c r="BO165" s="157"/>
      <c r="BP165" s="157"/>
      <c r="BQ165" s="157"/>
      <c r="BR165" s="157"/>
      <c r="BS165" s="157"/>
      <c r="BT165" s="157"/>
      <c r="BU165" s="157"/>
      <c r="BV165" s="157"/>
      <c r="BW165" s="157"/>
      <c r="BX165" s="156"/>
      <c r="BY165" s="157"/>
      <c r="BZ165" s="157"/>
      <c r="CA165" s="155"/>
      <c r="CB165" s="190"/>
      <c r="CI165" s="191"/>
      <c r="CK165" s="191"/>
      <c r="CL165" s="191"/>
      <c r="CN165" s="191"/>
      <c r="CO165" s="191"/>
      <c r="CP165" s="191"/>
      <c r="CT165" s="191"/>
      <c r="CU165" s="191"/>
      <c r="CV165" s="191"/>
      <c r="CW165" s="191"/>
      <c r="CX165" s="191"/>
      <c r="CY165" s="191"/>
      <c r="CZ165" s="191"/>
      <c r="DA165" s="191"/>
      <c r="DB165" s="191"/>
      <c r="DC165" s="191"/>
      <c r="DD165" s="191"/>
      <c r="DH165" s="191"/>
      <c r="DX165" s="191"/>
      <c r="DY165" s="191"/>
      <c r="DZ165" s="191"/>
      <c r="ED165" s="191"/>
      <c r="EE165" s="191"/>
      <c r="ET165" s="192"/>
      <c r="EU165" s="192"/>
      <c r="EV165" s="192"/>
      <c r="EW165" s="155"/>
      <c r="EX165" s="155"/>
      <c r="EY165" s="155"/>
      <c r="EZ165" s="155"/>
      <c r="FA165" s="155"/>
      <c r="FB165" s="155"/>
      <c r="FC165" s="155"/>
      <c r="FD165" s="155"/>
      <c r="FE165" s="155"/>
      <c r="FF165" s="155"/>
      <c r="FG165" s="155"/>
      <c r="FH165" s="155"/>
      <c r="FI165" s="155"/>
      <c r="FJ165" s="155"/>
      <c r="FK165" s="155"/>
      <c r="FL165" s="155"/>
      <c r="FM165" s="155"/>
      <c r="FO165" s="155"/>
      <c r="FQ165" s="155"/>
      <c r="FR165" s="155"/>
      <c r="FS165" s="155"/>
      <c r="FU165" s="155"/>
      <c r="FV165" s="155"/>
      <c r="FW165" s="155"/>
      <c r="FX165" s="155"/>
      <c r="FY165" s="155"/>
      <c r="FZ165" s="155"/>
      <c r="GB165" s="155"/>
      <c r="GE165" s="155"/>
    </row>
    <row r="166" spans="1:187" s="121" customFormat="1" ht="56.45" customHeight="1" x14ac:dyDescent="0.2">
      <c r="A166" s="895" t="s">
        <v>426</v>
      </c>
      <c r="B166" s="896" t="s">
        <v>423</v>
      </c>
      <c r="C166" s="897" t="s">
        <v>424</v>
      </c>
      <c r="D166" s="1639" t="s">
        <v>478</v>
      </c>
      <c r="E166" s="1640"/>
      <c r="F166" s="896" t="s">
        <v>423</v>
      </c>
      <c r="G166" s="897" t="s">
        <v>424</v>
      </c>
      <c r="H166" s="1639" t="s">
        <v>478</v>
      </c>
      <c r="I166" s="1640"/>
      <c r="J166" s="734"/>
      <c r="K166" s="734"/>
      <c r="L166" s="734"/>
      <c r="M166" s="734"/>
      <c r="N166" s="734"/>
      <c r="O166" s="734"/>
      <c r="P166" s="734"/>
      <c r="Q166" s="734"/>
      <c r="R166" s="734"/>
      <c r="S166" s="734"/>
      <c r="T166" s="734"/>
      <c r="U166" s="734"/>
      <c r="V166" s="734"/>
      <c r="W166" s="734"/>
      <c r="X166" s="734"/>
      <c r="Y166" s="734"/>
      <c r="Z166" s="734"/>
      <c r="AA166" s="734"/>
      <c r="AB166" s="734"/>
      <c r="AC166" s="734"/>
      <c r="AD166" s="734"/>
      <c r="AE166" s="734"/>
      <c r="AF166" s="734"/>
      <c r="AG166" s="734"/>
      <c r="AH166" s="734"/>
      <c r="AI166" s="734"/>
      <c r="AJ166" s="734"/>
      <c r="AK166" s="734"/>
      <c r="AL166" s="734"/>
      <c r="AM166" s="734"/>
      <c r="AN166" s="734"/>
    </row>
    <row r="167" spans="1:187" s="121" customFormat="1" ht="15" customHeight="1" x14ac:dyDescent="0.25">
      <c r="A167" s="898" t="s">
        <v>74</v>
      </c>
      <c r="B167" s="1035" t="str">
        <f>IF(ISBLANK('GHG Usage'!D$10),"", 'GHG Usage'!D$10)</f>
        <v/>
      </c>
      <c r="C167" s="1036" t="str">
        <f>IF(ISBLANK('GHG Usage'!D$17),"",'GHG Usage'!D$17)</f>
        <v/>
      </c>
      <c r="D167" s="1603" t="str">
        <f>IF(AND(B167="",C167=""),"",IF(B167="",C167,IF(C167="",B167,B167+C167)))</f>
        <v/>
      </c>
      <c r="E167" s="1604"/>
      <c r="F167" s="1035" t="str">
        <f>IF(ISBLANK('GHG Usage'!D$11),"",'GHG Usage'!D$11)</f>
        <v/>
      </c>
      <c r="G167" s="1036" t="str">
        <f>IF(ISBLANK('GHG Usage'!D18),"",'GHG Usage'!D18)</f>
        <v/>
      </c>
      <c r="H167" s="1603" t="str">
        <f>IF(AND(F167="",G167=""),"",IF(F167="",G167,IF(G167="",F167,F167+G167)))</f>
        <v/>
      </c>
      <c r="I167" s="1604"/>
      <c r="J167" s="734"/>
      <c r="K167" s="734"/>
      <c r="L167" s="734"/>
      <c r="M167" s="734"/>
      <c r="N167" s="734"/>
      <c r="O167" s="734"/>
      <c r="P167" s="734"/>
      <c r="Q167" s="734"/>
      <c r="R167" s="734"/>
      <c r="S167" s="734"/>
      <c r="T167" s="734"/>
      <c r="U167" s="734"/>
      <c r="V167" s="734"/>
      <c r="W167" s="734"/>
      <c r="X167" s="734"/>
      <c r="Y167" s="734"/>
      <c r="Z167" s="734"/>
      <c r="AA167" s="734"/>
      <c r="AB167" s="734"/>
      <c r="AC167" s="734"/>
      <c r="AD167" s="734"/>
      <c r="AE167" s="734"/>
      <c r="AF167" s="734"/>
      <c r="AG167" s="734"/>
      <c r="AH167" s="734"/>
      <c r="AI167" s="734"/>
      <c r="AJ167" s="734"/>
      <c r="AK167" s="734"/>
      <c r="AL167" s="734"/>
      <c r="AM167" s="734"/>
      <c r="AN167" s="734"/>
    </row>
    <row r="168" spans="1:187" s="121" customFormat="1" ht="15" customHeight="1" x14ac:dyDescent="0.25">
      <c r="A168" s="898" t="s">
        <v>75</v>
      </c>
      <c r="B168" s="1035" t="str">
        <f>IF(ISBLANK('GHG Usage'!E$10),"", 'GHG Usage'!E$10)</f>
        <v/>
      </c>
      <c r="C168" s="1036" t="str">
        <f>IF(ISBLANK('GHG Usage'!E$17),"",'GHG Usage'!E$17)</f>
        <v/>
      </c>
      <c r="D168" s="1603" t="str">
        <f t="shared" ref="D168:D179" si="5">IF(AND(B168="",C168=""),"",IF(B168="",C168,IF(C168="",B168,B168+C168)))</f>
        <v/>
      </c>
      <c r="E168" s="1604"/>
      <c r="F168" s="1035" t="str">
        <f>IF(ISBLANK('GHG Usage'!E$11),"",'GHG Usage'!E$11)</f>
        <v/>
      </c>
      <c r="G168" s="1036" t="str">
        <f>IF(ISBLANK('GHG Usage'!E$18),"",'GHG Usage'!E$18)</f>
        <v/>
      </c>
      <c r="H168" s="1603" t="str">
        <f t="shared" ref="H168:H179" si="6">IF(AND(F168="",G168=""),"",IF(F168="",G168,IF(G168="",F168,F168+G168)))</f>
        <v/>
      </c>
      <c r="I168" s="1604"/>
      <c r="J168" s="734"/>
      <c r="K168" s="734"/>
      <c r="L168" s="734"/>
      <c r="M168" s="734"/>
      <c r="N168" s="734"/>
      <c r="O168" s="734"/>
      <c r="P168" s="734"/>
      <c r="Q168" s="734"/>
      <c r="R168" s="734"/>
      <c r="S168" s="734"/>
      <c r="T168" s="734"/>
      <c r="U168" s="734"/>
      <c r="V168" s="734"/>
      <c r="W168" s="734"/>
      <c r="X168" s="734"/>
      <c r="Y168" s="734"/>
      <c r="Z168" s="734"/>
      <c r="AA168" s="734"/>
      <c r="AB168" s="734"/>
      <c r="AC168" s="734"/>
      <c r="AD168" s="734"/>
      <c r="AE168" s="734"/>
      <c r="AF168" s="734"/>
      <c r="AG168" s="734"/>
      <c r="AH168" s="734"/>
      <c r="AI168" s="734"/>
      <c r="AJ168" s="734"/>
      <c r="AK168" s="734"/>
      <c r="AL168" s="734"/>
      <c r="AM168" s="734"/>
      <c r="AN168" s="734"/>
    </row>
    <row r="169" spans="1:187" s="121" customFormat="1" ht="15" customHeight="1" x14ac:dyDescent="0.25">
      <c r="A169" s="898" t="s">
        <v>76</v>
      </c>
      <c r="B169" s="1035" t="str">
        <f>IF(ISBLANK('GHG Usage'!F$10),"", 'GHG Usage'!F$10)</f>
        <v/>
      </c>
      <c r="C169" s="1036" t="str">
        <f>IF(ISBLANK('GHG Usage'!F$17),"",'GHG Usage'!F$17)</f>
        <v/>
      </c>
      <c r="D169" s="1603" t="str">
        <f t="shared" si="5"/>
        <v/>
      </c>
      <c r="E169" s="1604"/>
      <c r="F169" s="1035" t="str">
        <f>IF(ISBLANK('GHG Usage'!F$11),"",'GHG Usage'!F$11)</f>
        <v/>
      </c>
      <c r="G169" s="1036" t="str">
        <f>IF(ISBLANK('GHG Usage'!F$18),"",'GHG Usage'!F$18)</f>
        <v/>
      </c>
      <c r="H169" s="1603" t="str">
        <f t="shared" si="6"/>
        <v/>
      </c>
      <c r="I169" s="1604"/>
      <c r="J169" s="734"/>
      <c r="K169" s="734"/>
      <c r="L169" s="734"/>
      <c r="M169" s="734"/>
      <c r="N169" s="734"/>
      <c r="O169" s="734"/>
      <c r="P169" s="734"/>
      <c r="Q169" s="734"/>
      <c r="R169" s="734"/>
      <c r="S169" s="734"/>
      <c r="T169" s="734"/>
      <c r="U169" s="734"/>
      <c r="V169" s="734"/>
      <c r="W169" s="734"/>
      <c r="X169" s="734"/>
      <c r="Y169" s="734"/>
      <c r="Z169" s="734"/>
      <c r="AA169" s="734"/>
      <c r="AB169" s="734"/>
      <c r="AC169" s="734"/>
      <c r="AD169" s="734"/>
      <c r="AE169" s="734"/>
      <c r="AF169" s="734"/>
      <c r="AG169" s="734"/>
      <c r="AH169" s="734"/>
      <c r="AI169" s="734"/>
      <c r="AJ169" s="734"/>
      <c r="AK169" s="734"/>
      <c r="AL169" s="734"/>
      <c r="AM169" s="734"/>
      <c r="AN169" s="734"/>
    </row>
    <row r="170" spans="1:187" s="121" customFormat="1" ht="15" customHeight="1" x14ac:dyDescent="0.25">
      <c r="A170" s="898" t="s">
        <v>77</v>
      </c>
      <c r="B170" s="1035" t="str">
        <f>IF(ISBLANK('GHG Usage'!G$10),"", 'GHG Usage'!G$10)</f>
        <v/>
      </c>
      <c r="C170" s="1036" t="str">
        <f>IF(ISBLANK('GHG Usage'!G$17),"",'GHG Usage'!G$17)</f>
        <v/>
      </c>
      <c r="D170" s="1603" t="str">
        <f t="shared" si="5"/>
        <v/>
      </c>
      <c r="E170" s="1604"/>
      <c r="F170" s="1035" t="str">
        <f>IF(ISBLANK('GHG Usage'!G$11),"",'GHG Usage'!G$11)</f>
        <v/>
      </c>
      <c r="G170" s="1036" t="str">
        <f>IF(ISBLANK('GHG Usage'!G$18),"",'GHG Usage'!G$18)</f>
        <v/>
      </c>
      <c r="H170" s="1603" t="str">
        <f t="shared" si="6"/>
        <v/>
      </c>
      <c r="I170" s="1604"/>
      <c r="J170" s="734"/>
      <c r="K170" s="734"/>
      <c r="L170" s="734"/>
      <c r="M170" s="734"/>
      <c r="N170" s="734"/>
      <c r="O170" s="734"/>
      <c r="P170" s="734"/>
      <c r="Q170" s="734"/>
      <c r="R170" s="734"/>
      <c r="S170" s="734"/>
      <c r="T170" s="734"/>
      <c r="U170" s="734"/>
      <c r="V170" s="734"/>
      <c r="W170" s="734"/>
      <c r="X170" s="734"/>
      <c r="Y170" s="734"/>
      <c r="Z170" s="734"/>
      <c r="AA170" s="734"/>
      <c r="AB170" s="734"/>
      <c r="AC170" s="734"/>
      <c r="AD170" s="734"/>
      <c r="AE170" s="734"/>
      <c r="AF170" s="734"/>
      <c r="AG170" s="734"/>
      <c r="AH170" s="734"/>
      <c r="AI170" s="734"/>
      <c r="AJ170" s="734"/>
      <c r="AK170" s="734"/>
      <c r="AL170" s="734"/>
      <c r="AM170" s="734"/>
      <c r="AN170" s="734"/>
    </row>
    <row r="171" spans="1:187" s="121" customFormat="1" ht="15" customHeight="1" x14ac:dyDescent="0.25">
      <c r="A171" s="898" t="s">
        <v>82</v>
      </c>
      <c r="B171" s="1035" t="str">
        <f>IF(ISBLANK('GHG Usage'!H$10),"", 'GHG Usage'!H$10)</f>
        <v/>
      </c>
      <c r="C171" s="1036" t="str">
        <f>IF(ISBLANK('GHG Usage'!H$17),"",'GHG Usage'!H$17)</f>
        <v/>
      </c>
      <c r="D171" s="1603" t="str">
        <f t="shared" si="5"/>
        <v/>
      </c>
      <c r="E171" s="1604"/>
      <c r="F171" s="1035" t="str">
        <f>IF(ISBLANK('GHG Usage'!H$11),"",'GHG Usage'!H$11)</f>
        <v/>
      </c>
      <c r="G171" s="1036" t="str">
        <f>IF(ISBLANK('GHG Usage'!H$18),"",'GHG Usage'!H$18)</f>
        <v/>
      </c>
      <c r="H171" s="1603" t="str">
        <f t="shared" si="6"/>
        <v/>
      </c>
      <c r="I171" s="1604"/>
      <c r="J171" s="734"/>
      <c r="K171" s="734"/>
      <c r="L171" s="734"/>
      <c r="M171" s="734"/>
      <c r="N171" s="734"/>
      <c r="O171" s="734"/>
      <c r="P171" s="734"/>
      <c r="Q171" s="734"/>
      <c r="R171" s="734"/>
      <c r="S171" s="734"/>
      <c r="T171" s="734"/>
      <c r="U171" s="734"/>
      <c r="V171" s="734"/>
      <c r="W171" s="734"/>
      <c r="X171" s="734"/>
      <c r="Y171" s="734"/>
      <c r="Z171" s="734"/>
      <c r="AA171" s="734"/>
      <c r="AB171" s="734"/>
      <c r="AC171" s="734"/>
      <c r="AD171" s="734"/>
      <c r="AE171" s="734"/>
      <c r="AF171" s="734"/>
      <c r="AG171" s="734"/>
      <c r="AH171" s="734"/>
      <c r="AI171" s="734"/>
      <c r="AJ171" s="734"/>
      <c r="AK171" s="734"/>
      <c r="AL171" s="734"/>
      <c r="AM171" s="734"/>
      <c r="AN171" s="734"/>
    </row>
    <row r="172" spans="1:187" s="121" customFormat="1" ht="15" customHeight="1" x14ac:dyDescent="0.25">
      <c r="A172" s="898" t="s">
        <v>78</v>
      </c>
      <c r="B172" s="1035" t="str">
        <f>IF(ISBLANK('GHG Usage'!I$10),"", 'GHG Usage'!I$10)</f>
        <v/>
      </c>
      <c r="C172" s="1036" t="str">
        <f>IF(ISBLANK('GHG Usage'!I$17),"",'GHG Usage'!I$17)</f>
        <v/>
      </c>
      <c r="D172" s="1603" t="str">
        <f t="shared" si="5"/>
        <v/>
      </c>
      <c r="E172" s="1604"/>
      <c r="F172" s="1035" t="str">
        <f>IF(ISBLANK('GHG Usage'!I$11),"",'GHG Usage'!I$11)</f>
        <v/>
      </c>
      <c r="G172" s="1036" t="str">
        <f>IF(ISBLANK('GHG Usage'!I$18),"",'GHG Usage'!I$18)</f>
        <v/>
      </c>
      <c r="H172" s="1603" t="str">
        <f t="shared" si="6"/>
        <v/>
      </c>
      <c r="I172" s="1604"/>
      <c r="J172" s="734"/>
      <c r="K172" s="734"/>
      <c r="L172" s="734"/>
      <c r="M172" s="734"/>
      <c r="N172" s="734"/>
      <c r="O172" s="734"/>
      <c r="P172" s="734"/>
      <c r="Q172" s="734"/>
      <c r="R172" s="734"/>
      <c r="S172" s="734"/>
      <c r="T172" s="734"/>
      <c r="U172" s="734"/>
      <c r="V172" s="734"/>
      <c r="W172" s="734"/>
      <c r="X172" s="734"/>
      <c r="Y172" s="734"/>
      <c r="Z172" s="734"/>
      <c r="AA172" s="734"/>
      <c r="AB172" s="734"/>
      <c r="AC172" s="734"/>
      <c r="AD172" s="734"/>
      <c r="AE172" s="734"/>
      <c r="AF172" s="734"/>
      <c r="AG172" s="734"/>
      <c r="AH172" s="734"/>
      <c r="AI172" s="734"/>
      <c r="AJ172" s="734"/>
      <c r="AK172" s="734"/>
      <c r="AL172" s="734"/>
      <c r="AM172" s="734"/>
      <c r="AN172" s="734"/>
    </row>
    <row r="173" spans="1:187" s="124" customFormat="1" ht="15" customHeight="1" x14ac:dyDescent="0.25">
      <c r="A173" s="898" t="s">
        <v>79</v>
      </c>
      <c r="B173" s="1035" t="str">
        <f>IF(ISBLANK('GHG Usage'!J$10),"", 'GHG Usage'!J$10)</f>
        <v/>
      </c>
      <c r="C173" s="1036" t="str">
        <f>IF(ISBLANK('GHG Usage'!J$17),"",'GHG Usage'!J$17)</f>
        <v/>
      </c>
      <c r="D173" s="1603" t="str">
        <f t="shared" si="5"/>
        <v/>
      </c>
      <c r="E173" s="1604"/>
      <c r="F173" s="1035" t="str">
        <f>IF(ISBLANK('GHG Usage'!J$11),"",'GHG Usage'!J$11)</f>
        <v/>
      </c>
      <c r="G173" s="1036" t="str">
        <f>IF(ISBLANK('GHG Usage'!J$18),"",'GHG Usage'!J$18)</f>
        <v/>
      </c>
      <c r="H173" s="1603" t="str">
        <f t="shared" si="6"/>
        <v/>
      </c>
      <c r="I173" s="1604"/>
      <c r="J173" s="899"/>
      <c r="K173" s="899"/>
      <c r="L173" s="899"/>
      <c r="M173" s="899"/>
      <c r="N173" s="899"/>
      <c r="O173" s="899"/>
      <c r="P173" s="899"/>
      <c r="Q173" s="899"/>
      <c r="R173" s="899"/>
      <c r="S173" s="899"/>
      <c r="T173" s="899"/>
      <c r="U173" s="899"/>
      <c r="V173" s="899"/>
      <c r="W173" s="899"/>
      <c r="X173" s="899"/>
      <c r="Y173" s="899"/>
      <c r="Z173" s="899"/>
      <c r="AA173" s="899"/>
      <c r="AB173" s="899"/>
      <c r="AC173" s="899"/>
      <c r="AD173" s="899"/>
      <c r="AE173" s="802"/>
      <c r="AF173" s="802"/>
      <c r="AG173" s="802"/>
      <c r="AH173" s="802"/>
      <c r="AI173" s="802"/>
      <c r="AJ173" s="802"/>
      <c r="AK173" s="802"/>
      <c r="AL173" s="802"/>
      <c r="AM173" s="802"/>
      <c r="AN173" s="802"/>
    </row>
    <row r="174" spans="1:187" s="124" customFormat="1" ht="15" customHeight="1" x14ac:dyDescent="0.25">
      <c r="A174" s="898" t="s">
        <v>80</v>
      </c>
      <c r="B174" s="1035" t="str">
        <f>IF(ISBLANK('GHG Usage'!K$10),"", 'GHG Usage'!K$10)</f>
        <v/>
      </c>
      <c r="C174" s="1036" t="str">
        <f>IF(ISBLANK('GHG Usage'!K$17),"",'GHG Usage'!K$17)</f>
        <v/>
      </c>
      <c r="D174" s="1603" t="str">
        <f t="shared" si="5"/>
        <v/>
      </c>
      <c r="E174" s="1604"/>
      <c r="F174" s="1035" t="str">
        <f>IF(ISBLANK('GHG Usage'!K$11),"",'GHG Usage'!K$11)</f>
        <v/>
      </c>
      <c r="G174" s="1036" t="str">
        <f>IF(ISBLANK('GHG Usage'!K$18),"",'GHG Usage'!K$18)</f>
        <v/>
      </c>
      <c r="H174" s="1603" t="str">
        <f t="shared" si="6"/>
        <v/>
      </c>
      <c r="I174" s="1604"/>
      <c r="J174" s="899"/>
      <c r="K174" s="899"/>
      <c r="L174" s="899"/>
      <c r="M174" s="899"/>
      <c r="N174" s="899"/>
      <c r="O174" s="899"/>
      <c r="P174" s="899"/>
      <c r="Q174" s="899"/>
      <c r="R174" s="899"/>
      <c r="S174" s="899"/>
      <c r="T174" s="899"/>
      <c r="U174" s="899"/>
      <c r="V174" s="899"/>
      <c r="W174" s="899"/>
      <c r="X174" s="899"/>
      <c r="Y174" s="899"/>
      <c r="Z174" s="899"/>
      <c r="AA174" s="899"/>
      <c r="AB174" s="899"/>
      <c r="AC174" s="899"/>
      <c r="AD174" s="899"/>
      <c r="AE174" s="802"/>
      <c r="AF174" s="802"/>
      <c r="AG174" s="802"/>
      <c r="AH174" s="802"/>
      <c r="AI174" s="802"/>
      <c r="AJ174" s="802"/>
      <c r="AK174" s="802"/>
      <c r="AL174" s="802"/>
      <c r="AM174" s="802"/>
      <c r="AN174" s="802"/>
      <c r="AP174" s="256"/>
      <c r="AQ174" s="257"/>
    </row>
    <row r="175" spans="1:187" s="121" customFormat="1" ht="15" customHeight="1" x14ac:dyDescent="0.25">
      <c r="A175" s="898" t="s">
        <v>81</v>
      </c>
      <c r="B175" s="1035" t="str">
        <f>IF(ISBLANK('GHG Usage'!L$10),"", 'GHG Usage'!L$10)</f>
        <v/>
      </c>
      <c r="C175" s="1036" t="str">
        <f>IF(ISBLANK('GHG Usage'!L$17),"",'GHG Usage'!L$17)</f>
        <v/>
      </c>
      <c r="D175" s="1603" t="str">
        <f t="shared" si="5"/>
        <v/>
      </c>
      <c r="E175" s="1604"/>
      <c r="F175" s="1035" t="str">
        <f>IF(ISBLANK('GHG Usage'!L$11),"",'GHG Usage'!L$11)</f>
        <v/>
      </c>
      <c r="G175" s="1036" t="str">
        <f>IF(ISBLANK('GHG Usage'!L$18),"",'GHG Usage'!L$18)</f>
        <v/>
      </c>
      <c r="H175" s="1603" t="str">
        <f t="shared" si="6"/>
        <v/>
      </c>
      <c r="I175" s="1604"/>
      <c r="J175" s="734"/>
      <c r="K175" s="734"/>
      <c r="L175" s="734"/>
      <c r="M175" s="734"/>
      <c r="N175" s="734"/>
      <c r="O175" s="734"/>
      <c r="P175" s="734"/>
      <c r="Q175" s="734"/>
      <c r="R175" s="734"/>
      <c r="S175" s="734"/>
      <c r="T175" s="734"/>
      <c r="U175" s="734"/>
      <c r="V175" s="734"/>
      <c r="W175" s="734"/>
      <c r="X175" s="734"/>
      <c r="Y175" s="734"/>
      <c r="Z175" s="734"/>
      <c r="AA175" s="734"/>
      <c r="AB175" s="734"/>
      <c r="AC175" s="734"/>
      <c r="AD175" s="734"/>
      <c r="AE175" s="734"/>
      <c r="AF175" s="734"/>
      <c r="AG175" s="734"/>
      <c r="AH175" s="734"/>
      <c r="AI175" s="734"/>
      <c r="AJ175" s="734"/>
      <c r="AK175" s="734"/>
      <c r="AL175" s="734"/>
      <c r="AM175" s="734"/>
      <c r="AN175" s="734"/>
      <c r="AO175" s="154"/>
      <c r="AP175" s="176"/>
      <c r="AQ175" s="176"/>
    </row>
    <row r="176" spans="1:187" s="121" customFormat="1" ht="15" customHeight="1" x14ac:dyDescent="0.25">
      <c r="A176" s="898" t="s">
        <v>454</v>
      </c>
      <c r="B176" s="1035" t="str">
        <f>IF(ISBLANK('GHG Usage'!M$10),"", 'GHG Usage'!M$10)</f>
        <v/>
      </c>
      <c r="C176" s="1036" t="str">
        <f>IF(ISBLANK('GHG Usage'!M$17),"",'GHG Usage'!M$17)</f>
        <v/>
      </c>
      <c r="D176" s="1603" t="str">
        <f t="shared" si="5"/>
        <v/>
      </c>
      <c r="E176" s="1604"/>
      <c r="F176" s="1035" t="str">
        <f>IF(ISBLANK('GHG Usage'!M$11),"",'GHG Usage'!M$11)</f>
        <v/>
      </c>
      <c r="G176" s="1036" t="str">
        <f>IF(ISBLANK('GHG Usage'!M$18),"",'GHG Usage'!M$18)</f>
        <v/>
      </c>
      <c r="H176" s="1603" t="str">
        <f t="shared" si="6"/>
        <v/>
      </c>
      <c r="I176" s="1604"/>
      <c r="J176" s="734"/>
      <c r="K176" s="734"/>
      <c r="L176" s="734"/>
      <c r="M176" s="734"/>
      <c r="N176" s="734"/>
      <c r="O176" s="734"/>
      <c r="P176" s="734"/>
      <c r="Q176" s="734"/>
      <c r="R176" s="734"/>
      <c r="S176" s="734"/>
      <c r="T176" s="734"/>
      <c r="U176" s="734"/>
      <c r="V176" s="734"/>
      <c r="W176" s="734"/>
      <c r="X176" s="734"/>
      <c r="Y176" s="734"/>
      <c r="Z176" s="734"/>
      <c r="AA176" s="734"/>
      <c r="AB176" s="734"/>
      <c r="AC176" s="734"/>
      <c r="AD176" s="734"/>
      <c r="AE176" s="734"/>
      <c r="AF176" s="734"/>
      <c r="AG176" s="734"/>
      <c r="AH176" s="734"/>
      <c r="AI176" s="734"/>
      <c r="AJ176" s="734"/>
      <c r="AK176" s="734"/>
      <c r="AL176" s="734"/>
      <c r="AM176" s="734"/>
      <c r="AN176" s="734"/>
      <c r="AO176" s="154"/>
      <c r="AP176" s="176"/>
      <c r="AQ176" s="176"/>
    </row>
    <row r="177" spans="1:187" s="121" customFormat="1" ht="15" customHeight="1" x14ac:dyDescent="0.25">
      <c r="A177" s="898" t="s">
        <v>455</v>
      </c>
      <c r="B177" s="1035" t="str">
        <f>IF(ISBLANK('GHG Usage'!N$10),"", 'GHG Usage'!N$10)</f>
        <v/>
      </c>
      <c r="C177" s="1036" t="str">
        <f>IF(ISBLANK('GHG Usage'!N$17),"",'GHG Usage'!N$17)</f>
        <v/>
      </c>
      <c r="D177" s="1603" t="str">
        <f t="shared" si="5"/>
        <v/>
      </c>
      <c r="E177" s="1604"/>
      <c r="F177" s="1035" t="str">
        <f>IF(ISBLANK('GHG Usage'!N$11),"",'GHG Usage'!N$11)</f>
        <v/>
      </c>
      <c r="G177" s="1036" t="str">
        <f>IF(ISBLANK('GHG Usage'!N$18),"",'GHG Usage'!N$18)</f>
        <v/>
      </c>
      <c r="H177" s="1603" t="str">
        <f t="shared" si="6"/>
        <v/>
      </c>
      <c r="I177" s="1604"/>
      <c r="J177" s="734"/>
      <c r="K177" s="734"/>
      <c r="L177" s="734"/>
      <c r="M177" s="734"/>
      <c r="N177" s="734"/>
      <c r="O177" s="734"/>
      <c r="P177" s="734"/>
      <c r="Q177" s="734"/>
      <c r="R177" s="734"/>
      <c r="S177" s="734"/>
      <c r="T177" s="734"/>
      <c r="U177" s="734"/>
      <c r="V177" s="734"/>
      <c r="W177" s="734"/>
      <c r="X177" s="734"/>
      <c r="Y177" s="734"/>
      <c r="Z177" s="734"/>
      <c r="AA177" s="734"/>
      <c r="AB177" s="734"/>
      <c r="AC177" s="734"/>
      <c r="AD177" s="734"/>
      <c r="AE177" s="734"/>
      <c r="AF177" s="734"/>
      <c r="AG177" s="734"/>
      <c r="AH177" s="734"/>
      <c r="AI177" s="734"/>
      <c r="AJ177" s="734"/>
      <c r="AK177" s="734"/>
      <c r="AL177" s="734"/>
      <c r="AM177" s="734"/>
      <c r="AN177" s="734"/>
      <c r="AO177" s="154"/>
      <c r="AP177" s="176"/>
      <c r="AQ177" s="176"/>
    </row>
    <row r="178" spans="1:187" s="121" customFormat="1" ht="15" customHeight="1" x14ac:dyDescent="0.25">
      <c r="A178" s="898" t="s">
        <v>456</v>
      </c>
      <c r="B178" s="1035" t="str">
        <f>IF(ISBLANK('GHG Usage'!O$10),"", 'GHG Usage'!O$10)</f>
        <v/>
      </c>
      <c r="C178" s="1036" t="str">
        <f>IF(ISBLANK('GHG Usage'!O$17),"",'GHG Usage'!O$17)</f>
        <v/>
      </c>
      <c r="D178" s="1603" t="str">
        <f t="shared" si="5"/>
        <v/>
      </c>
      <c r="E178" s="1604"/>
      <c r="F178" s="1035" t="str">
        <f>IF(ISBLANK('GHG Usage'!O$11),"",'GHG Usage'!O$11)</f>
        <v/>
      </c>
      <c r="G178" s="1036" t="str">
        <f>IF(ISBLANK('GHG Usage'!O$18),"",'GHG Usage'!O$18)</f>
        <v/>
      </c>
      <c r="H178" s="1603" t="str">
        <f t="shared" si="6"/>
        <v/>
      </c>
      <c r="I178" s="1604"/>
      <c r="J178" s="734"/>
      <c r="K178" s="734"/>
      <c r="L178" s="734"/>
      <c r="M178" s="734"/>
      <c r="N178" s="734"/>
      <c r="O178" s="734"/>
      <c r="P178" s="734"/>
      <c r="Q178" s="734"/>
      <c r="R178" s="734"/>
      <c r="S178" s="734"/>
      <c r="T178" s="734"/>
      <c r="U178" s="734"/>
      <c r="V178" s="734"/>
      <c r="W178" s="734"/>
      <c r="X178" s="734"/>
      <c r="Y178" s="734"/>
      <c r="Z178" s="734"/>
      <c r="AA178" s="734"/>
      <c r="AB178" s="734"/>
      <c r="AC178" s="734"/>
      <c r="AD178" s="734"/>
      <c r="AE178" s="734"/>
      <c r="AF178" s="734"/>
      <c r="AG178" s="734"/>
      <c r="AH178" s="734"/>
      <c r="AI178" s="734"/>
      <c r="AJ178" s="734"/>
      <c r="AK178" s="734"/>
      <c r="AL178" s="734"/>
      <c r="AM178" s="734"/>
      <c r="AN178" s="734"/>
      <c r="AO178" s="154"/>
      <c r="AP178" s="176"/>
      <c r="AQ178" s="176"/>
    </row>
    <row r="179" spans="1:187" s="121" customFormat="1" ht="15" customHeight="1" x14ac:dyDescent="0.25">
      <c r="A179" s="900" t="s">
        <v>73</v>
      </c>
      <c r="B179" s="1037" t="str">
        <f>IF(OR(B167="", B168="", B169="", B170="", B171="", B172="", B173="", B174="", B175="", B176="", B177="", B178=""), "", SUM(B167:B178))</f>
        <v/>
      </c>
      <c r="C179" s="1038" t="str">
        <f>IF(OR(C167="", C168="", C169="", C170="", C171="", C172="", C173="", C174="", C175="", C176="", C177="", C178=""), "", SUM(C167:C178))</f>
        <v/>
      </c>
      <c r="D179" s="1603" t="str">
        <f t="shared" si="5"/>
        <v/>
      </c>
      <c r="E179" s="1604"/>
      <c r="F179" s="1039" t="str">
        <f>IF(OR(F167="",F168="",F169="",F170="",F171="",F172="",F173="",F174="",F175="",F176="",F177="", F178=""), "", SUM(F167:F178))</f>
        <v/>
      </c>
      <c r="G179" s="1038" t="str">
        <f>IF(OR(G167="",G168="",G169="",G170="",G171="",G172="",G173="",G174="",G175="",G176="",G177="",G178=""), "", SUM(G167:G178))</f>
        <v/>
      </c>
      <c r="H179" s="1603" t="str">
        <f t="shared" si="6"/>
        <v/>
      </c>
      <c r="I179" s="1604"/>
      <c r="J179" s="734"/>
      <c r="K179" s="734"/>
      <c r="L179" s="734"/>
      <c r="M179" s="734"/>
      <c r="N179" s="734"/>
      <c r="O179" s="734"/>
      <c r="P179" s="734"/>
      <c r="Q179" s="734"/>
      <c r="R179" s="734"/>
      <c r="S179" s="734"/>
      <c r="T179" s="734"/>
      <c r="U179" s="734"/>
      <c r="V179" s="734"/>
      <c r="W179" s="734"/>
      <c r="X179" s="734"/>
      <c r="Y179" s="734"/>
      <c r="Z179" s="734"/>
      <c r="AA179" s="734"/>
      <c r="AB179" s="734"/>
      <c r="AC179" s="734"/>
      <c r="AD179" s="734"/>
      <c r="AE179" s="734"/>
      <c r="AF179" s="734"/>
      <c r="AG179" s="734"/>
      <c r="AH179" s="734"/>
      <c r="AI179" s="734"/>
      <c r="AJ179" s="734"/>
      <c r="AK179" s="734"/>
      <c r="AL179" s="734"/>
      <c r="AM179" s="734"/>
      <c r="AN179" s="734"/>
      <c r="AO179" s="124"/>
      <c r="AP179" s="124"/>
      <c r="AQ179" s="124"/>
    </row>
    <row r="180" spans="1:187" s="121" customFormat="1" ht="15" customHeight="1" thickBot="1" x14ac:dyDescent="0.25">
      <c r="A180" s="886"/>
      <c r="B180" s="901"/>
      <c r="C180" s="901"/>
      <c r="D180" s="901"/>
      <c r="E180" s="901"/>
      <c r="F180" s="901"/>
      <c r="G180" s="901"/>
      <c r="H180" s="901"/>
      <c r="I180" s="901"/>
      <c r="J180" s="734"/>
      <c r="K180" s="734"/>
      <c r="L180" s="734"/>
      <c r="M180" s="734"/>
      <c r="N180" s="734"/>
      <c r="O180" s="734"/>
      <c r="P180" s="734"/>
      <c r="Q180" s="734"/>
      <c r="R180" s="734"/>
      <c r="S180" s="734"/>
      <c r="T180" s="734"/>
      <c r="U180" s="734"/>
      <c r="V180" s="734"/>
      <c r="W180" s="734"/>
      <c r="X180" s="734"/>
      <c r="Y180" s="734"/>
      <c r="Z180" s="734"/>
      <c r="AA180" s="734"/>
      <c r="AB180" s="734"/>
      <c r="AC180" s="734"/>
      <c r="AD180" s="734"/>
      <c r="AE180" s="734"/>
      <c r="AF180" s="734"/>
      <c r="AG180" s="734"/>
      <c r="AH180" s="734"/>
      <c r="AI180" s="734"/>
      <c r="AJ180" s="734"/>
      <c r="AK180" s="734"/>
      <c r="AL180" s="734"/>
      <c r="AM180" s="734"/>
      <c r="AN180" s="734"/>
      <c r="AO180" s="124"/>
      <c r="AP180" s="124"/>
      <c r="AQ180" s="124"/>
    </row>
    <row r="181" spans="1:187" s="154" customFormat="1" ht="18" customHeight="1" thickTop="1" x14ac:dyDescent="0.25">
      <c r="A181" s="797"/>
      <c r="B181" s="1650" t="s">
        <v>515</v>
      </c>
      <c r="C181" s="1651"/>
      <c r="D181" s="1651"/>
      <c r="E181" s="1652"/>
      <c r="F181" s="1653" t="s">
        <v>516</v>
      </c>
      <c r="G181" s="1651"/>
      <c r="H181" s="1651"/>
      <c r="I181" s="1652"/>
      <c r="J181" s="796"/>
      <c r="K181" s="796"/>
      <c r="L181" s="796"/>
      <c r="M181" s="796"/>
      <c r="N181" s="796"/>
      <c r="O181" s="796"/>
      <c r="P181" s="796"/>
      <c r="Q181" s="796"/>
      <c r="R181" s="796"/>
      <c r="S181" s="796"/>
      <c r="T181" s="796"/>
      <c r="U181" s="796"/>
      <c r="V181" s="796"/>
      <c r="W181" s="796"/>
      <c r="X181" s="796"/>
      <c r="Y181" s="796"/>
      <c r="Z181" s="796"/>
      <c r="AA181" s="796"/>
      <c r="AB181" s="796"/>
      <c r="AC181" s="796"/>
      <c r="AD181" s="796"/>
      <c r="AE181" s="792"/>
      <c r="AF181" s="792"/>
      <c r="AG181" s="792"/>
      <c r="AH181" s="792"/>
      <c r="AI181" s="792"/>
      <c r="AJ181" s="792"/>
      <c r="AK181" s="792"/>
      <c r="AL181" s="792"/>
      <c r="AM181" s="792"/>
      <c r="AN181" s="792"/>
      <c r="AO181" s="193"/>
      <c r="AP181" s="193"/>
      <c r="AQ181" s="156"/>
      <c r="AR181" s="157"/>
      <c r="AS181" s="157"/>
      <c r="AT181" s="156"/>
      <c r="AU181" s="157"/>
      <c r="AV181" s="157"/>
      <c r="AW181" s="156"/>
      <c r="AX181" s="157"/>
      <c r="AY181" s="157"/>
      <c r="AZ181" s="156"/>
      <c r="BA181" s="157"/>
      <c r="BB181" s="157"/>
      <c r="BC181" s="156"/>
      <c r="BD181" s="157"/>
      <c r="BE181" s="157"/>
      <c r="BF181" s="156"/>
      <c r="BG181" s="157"/>
      <c r="BH181" s="157"/>
      <c r="BI181" s="156"/>
      <c r="BJ181" s="157"/>
      <c r="BK181" s="157"/>
      <c r="BL181" s="156"/>
      <c r="BM181" s="157"/>
      <c r="BN181" s="157"/>
      <c r="BO181" s="157"/>
      <c r="BP181" s="157"/>
      <c r="BQ181" s="157"/>
      <c r="BR181" s="157"/>
      <c r="BS181" s="157"/>
      <c r="BT181" s="157"/>
      <c r="BU181" s="157"/>
      <c r="BV181" s="157"/>
      <c r="BW181" s="157"/>
      <c r="BX181" s="156"/>
      <c r="BY181" s="157"/>
      <c r="BZ181" s="157"/>
      <c r="CA181" s="155"/>
      <c r="CB181" s="190"/>
      <c r="CI181" s="191"/>
      <c r="CK181" s="191"/>
      <c r="CL181" s="191"/>
      <c r="CN181" s="191"/>
      <c r="CO181" s="191"/>
      <c r="CP181" s="191"/>
      <c r="CT181" s="191"/>
      <c r="CU181" s="191"/>
      <c r="CV181" s="191"/>
      <c r="CW181" s="191"/>
      <c r="CX181" s="191"/>
      <c r="CY181" s="191"/>
      <c r="CZ181" s="191"/>
      <c r="DA181" s="191"/>
      <c r="DB181" s="191"/>
      <c r="DC181" s="191"/>
      <c r="DD181" s="191"/>
      <c r="DH181" s="191"/>
      <c r="DX181" s="191"/>
      <c r="DY181" s="191"/>
      <c r="DZ181" s="191"/>
      <c r="ED181" s="191"/>
      <c r="EE181" s="191"/>
      <c r="ET181" s="192"/>
      <c r="EU181" s="192"/>
      <c r="EV181" s="192"/>
      <c r="EW181" s="155"/>
      <c r="EX181" s="155"/>
      <c r="EY181" s="155"/>
      <c r="EZ181" s="155"/>
      <c r="FA181" s="155"/>
      <c r="FB181" s="155"/>
      <c r="FC181" s="155"/>
      <c r="FD181" s="155"/>
      <c r="FE181" s="155"/>
      <c r="FF181" s="155"/>
      <c r="FG181" s="155"/>
      <c r="FH181" s="155"/>
      <c r="FI181" s="155"/>
      <c r="FJ181" s="155"/>
      <c r="FK181" s="155"/>
      <c r="FL181" s="155"/>
      <c r="FM181" s="155"/>
      <c r="FO181" s="155"/>
      <c r="FQ181" s="155"/>
      <c r="FR181" s="155"/>
      <c r="FS181" s="155"/>
      <c r="FU181" s="155"/>
      <c r="FV181" s="155"/>
      <c r="FW181" s="155"/>
      <c r="FX181" s="155"/>
      <c r="FY181" s="155"/>
      <c r="FZ181" s="155"/>
      <c r="GB181" s="155"/>
      <c r="GE181" s="155"/>
    </row>
    <row r="182" spans="1:187" s="121" customFormat="1" ht="72" customHeight="1" x14ac:dyDescent="0.2">
      <c r="A182" s="895" t="s">
        <v>426</v>
      </c>
      <c r="B182" s="896" t="s">
        <v>423</v>
      </c>
      <c r="C182" s="897" t="s">
        <v>424</v>
      </c>
      <c r="D182" s="1639" t="s">
        <v>478</v>
      </c>
      <c r="E182" s="1640"/>
      <c r="F182" s="896" t="s">
        <v>423</v>
      </c>
      <c r="G182" s="897" t="s">
        <v>424</v>
      </c>
      <c r="H182" s="1639" t="s">
        <v>478</v>
      </c>
      <c r="I182" s="1640"/>
      <c r="J182" s="734"/>
      <c r="K182" s="734"/>
      <c r="L182" s="734"/>
      <c r="M182" s="734"/>
      <c r="N182" s="734"/>
      <c r="O182" s="734"/>
      <c r="P182" s="734"/>
      <c r="Q182" s="734"/>
      <c r="R182" s="734"/>
      <c r="S182" s="734"/>
      <c r="T182" s="734"/>
      <c r="U182" s="734"/>
      <c r="V182" s="734"/>
      <c r="W182" s="734"/>
      <c r="X182" s="734"/>
      <c r="Y182" s="734"/>
      <c r="Z182" s="734"/>
      <c r="AA182" s="734"/>
      <c r="AB182" s="734"/>
      <c r="AC182" s="734"/>
      <c r="AD182" s="734"/>
      <c r="AE182" s="734"/>
      <c r="AF182" s="734"/>
      <c r="AG182" s="734"/>
      <c r="AH182" s="734"/>
      <c r="AI182" s="734"/>
      <c r="AJ182" s="734"/>
      <c r="AK182" s="734"/>
      <c r="AL182" s="734"/>
      <c r="AM182" s="734"/>
      <c r="AN182" s="734"/>
    </row>
    <row r="183" spans="1:187" s="121" customFormat="1" ht="15" customHeight="1" x14ac:dyDescent="0.25">
      <c r="A183" s="898" t="s">
        <v>74</v>
      </c>
      <c r="B183" s="1035" t="str">
        <f>IF(ISBLANK('GHG Usage'!D$12),"",'GHG Usage'!D$12)</f>
        <v/>
      </c>
      <c r="C183" s="1036" t="str">
        <f>IF(ISBLANK('GHG Usage'!D$19), "",'GHG Usage'!D$19)</f>
        <v/>
      </c>
      <c r="D183" s="1603" t="str">
        <f>IF(AND(B183="",C183=""),"",IF(B183="",C183,IF(C183="",B183,B183+C183)))</f>
        <v/>
      </c>
      <c r="E183" s="1604"/>
      <c r="F183" s="1035" t="str">
        <f>IF(ISBLANK('GHG Usage'!D$13),"",'GHG Usage'!D$13)</f>
        <v/>
      </c>
      <c r="G183" s="1036" t="str">
        <f>IF(ISBLANK('GHG Usage'!D$20), "", 'GHG Usage'!D$20)</f>
        <v/>
      </c>
      <c r="H183" s="1603" t="str">
        <f>IF(AND(F183="",G183=""),"",IF(F183="",G183,IF(G183="",F183,F183+G183)))</f>
        <v/>
      </c>
      <c r="I183" s="1604"/>
      <c r="J183" s="734"/>
      <c r="K183" s="734"/>
      <c r="L183" s="734"/>
      <c r="M183" s="734"/>
      <c r="N183" s="734"/>
      <c r="O183" s="734"/>
      <c r="P183" s="734"/>
      <c r="Q183" s="734"/>
      <c r="R183" s="734"/>
      <c r="S183" s="734"/>
      <c r="T183" s="734"/>
      <c r="U183" s="734"/>
      <c r="V183" s="734"/>
      <c r="W183" s="734"/>
      <c r="X183" s="734"/>
      <c r="Y183" s="734"/>
      <c r="Z183" s="734"/>
      <c r="AA183" s="734"/>
      <c r="AB183" s="734"/>
      <c r="AC183" s="734"/>
      <c r="AD183" s="734"/>
      <c r="AE183" s="734"/>
      <c r="AF183" s="734"/>
      <c r="AG183" s="734"/>
      <c r="AH183" s="734"/>
      <c r="AI183" s="734"/>
      <c r="AJ183" s="734"/>
      <c r="AK183" s="734"/>
      <c r="AL183" s="734"/>
      <c r="AM183" s="734"/>
      <c r="AN183" s="734"/>
    </row>
    <row r="184" spans="1:187" s="121" customFormat="1" ht="15" customHeight="1" x14ac:dyDescent="0.25">
      <c r="A184" s="898" t="s">
        <v>75</v>
      </c>
      <c r="B184" s="1035" t="str">
        <f>IF(ISBLANK('GHG Usage'!E$12),"",'GHG Usage'!E$12)</f>
        <v/>
      </c>
      <c r="C184" s="1036" t="str">
        <f>IF(ISBLANK('GHG Usage'!E$19), "",'GHG Usage'!E$19)</f>
        <v/>
      </c>
      <c r="D184" s="1603" t="str">
        <f t="shared" ref="D184:D195" si="7">IF(AND(B184="",C184=""),"",IF(B184="",C184,IF(C184="",B184,B184+C184)))</f>
        <v/>
      </c>
      <c r="E184" s="1604"/>
      <c r="F184" s="1035" t="str">
        <f>IF(ISBLANK('GHG Usage'!E$13),"",'GHG Usage'!E$13)</f>
        <v/>
      </c>
      <c r="G184" s="1036" t="str">
        <f>IF(ISBLANK('GHG Usage'!E$20), "", 'GHG Usage'!E$20)</f>
        <v/>
      </c>
      <c r="H184" s="1603" t="str">
        <f t="shared" ref="H184:H195" si="8">IF(AND(F184="",G184=""),"",IF(F184="",G184,IF(G184="",F184,F184+G184)))</f>
        <v/>
      </c>
      <c r="I184" s="1604"/>
      <c r="J184" s="734"/>
      <c r="K184" s="734"/>
      <c r="L184" s="734"/>
      <c r="M184" s="734"/>
      <c r="N184" s="734"/>
      <c r="O184" s="734"/>
      <c r="P184" s="734"/>
      <c r="Q184" s="734"/>
      <c r="R184" s="734"/>
      <c r="S184" s="734"/>
      <c r="T184" s="734"/>
      <c r="U184" s="734"/>
      <c r="V184" s="734"/>
      <c r="W184" s="734"/>
      <c r="X184" s="734"/>
      <c r="Y184" s="734"/>
      <c r="Z184" s="734"/>
      <c r="AA184" s="734"/>
      <c r="AB184" s="734"/>
      <c r="AC184" s="734"/>
      <c r="AD184" s="734"/>
      <c r="AE184" s="734"/>
      <c r="AF184" s="734"/>
      <c r="AG184" s="734"/>
      <c r="AH184" s="734"/>
      <c r="AI184" s="734"/>
      <c r="AJ184" s="734"/>
      <c r="AK184" s="734"/>
      <c r="AL184" s="734"/>
      <c r="AM184" s="734"/>
      <c r="AN184" s="734"/>
    </row>
    <row r="185" spans="1:187" s="121" customFormat="1" ht="15" customHeight="1" x14ac:dyDescent="0.25">
      <c r="A185" s="898" t="s">
        <v>76</v>
      </c>
      <c r="B185" s="1035" t="str">
        <f>IF(ISBLANK('GHG Usage'!F$12),"",'GHG Usage'!F$12)</f>
        <v/>
      </c>
      <c r="C185" s="1036" t="str">
        <f>IF(ISBLANK('GHG Usage'!F$19), "",'GHG Usage'!F$19)</f>
        <v/>
      </c>
      <c r="D185" s="1603" t="str">
        <f t="shared" si="7"/>
        <v/>
      </c>
      <c r="E185" s="1604"/>
      <c r="F185" s="1035" t="str">
        <f>IF(ISBLANK('GHG Usage'!F$13),"",'GHG Usage'!F$13)</f>
        <v/>
      </c>
      <c r="G185" s="1036" t="str">
        <f>IF(ISBLANK('GHG Usage'!F$20), "", 'GHG Usage'!F$20)</f>
        <v/>
      </c>
      <c r="H185" s="1603" t="str">
        <f t="shared" si="8"/>
        <v/>
      </c>
      <c r="I185" s="1604"/>
      <c r="J185" s="734"/>
      <c r="K185" s="734"/>
      <c r="L185" s="734"/>
      <c r="M185" s="734"/>
      <c r="N185" s="734"/>
      <c r="O185" s="734"/>
      <c r="P185" s="734"/>
      <c r="Q185" s="734"/>
      <c r="R185" s="734"/>
      <c r="S185" s="734"/>
      <c r="T185" s="734"/>
      <c r="U185" s="734"/>
      <c r="V185" s="734"/>
      <c r="W185" s="734"/>
      <c r="X185" s="734"/>
      <c r="Y185" s="734"/>
      <c r="Z185" s="734"/>
      <c r="AA185" s="734"/>
      <c r="AB185" s="734"/>
      <c r="AC185" s="734"/>
      <c r="AD185" s="734"/>
      <c r="AE185" s="734"/>
      <c r="AF185" s="734"/>
      <c r="AG185" s="734"/>
      <c r="AH185" s="734"/>
      <c r="AI185" s="734"/>
      <c r="AJ185" s="734"/>
      <c r="AK185" s="734"/>
      <c r="AL185" s="734"/>
      <c r="AM185" s="734"/>
      <c r="AN185" s="734"/>
    </row>
    <row r="186" spans="1:187" s="121" customFormat="1" ht="15" customHeight="1" x14ac:dyDescent="0.25">
      <c r="A186" s="898" t="s">
        <v>77</v>
      </c>
      <c r="B186" s="1035" t="str">
        <f>IF(ISBLANK('GHG Usage'!G$12),"",'GHG Usage'!G$12)</f>
        <v/>
      </c>
      <c r="C186" s="1036" t="str">
        <f>IF(ISBLANK('GHG Usage'!G$19), "",'GHG Usage'!G$19)</f>
        <v/>
      </c>
      <c r="D186" s="1603" t="str">
        <f t="shared" si="7"/>
        <v/>
      </c>
      <c r="E186" s="1604"/>
      <c r="F186" s="1035" t="str">
        <f>IF(ISBLANK('GHG Usage'!G$13),"",'GHG Usage'!G$13)</f>
        <v/>
      </c>
      <c r="G186" s="1036" t="str">
        <f>IF(ISBLANK('GHG Usage'!G$20), "", 'GHG Usage'!G$20)</f>
        <v/>
      </c>
      <c r="H186" s="1603" t="str">
        <f t="shared" si="8"/>
        <v/>
      </c>
      <c r="I186" s="1604"/>
      <c r="J186" s="734"/>
      <c r="K186" s="734"/>
      <c r="L186" s="734"/>
      <c r="M186" s="734"/>
      <c r="N186" s="734"/>
      <c r="O186" s="734"/>
      <c r="P186" s="734"/>
      <c r="Q186" s="734"/>
      <c r="R186" s="734"/>
      <c r="S186" s="734"/>
      <c r="T186" s="734"/>
      <c r="U186" s="734"/>
      <c r="V186" s="734"/>
      <c r="W186" s="734"/>
      <c r="X186" s="734"/>
      <c r="Y186" s="734"/>
      <c r="Z186" s="734"/>
      <c r="AA186" s="734"/>
      <c r="AB186" s="734"/>
      <c r="AC186" s="734"/>
      <c r="AD186" s="734"/>
      <c r="AE186" s="734"/>
      <c r="AF186" s="734"/>
      <c r="AG186" s="734"/>
      <c r="AH186" s="734"/>
      <c r="AI186" s="734"/>
      <c r="AJ186" s="734"/>
      <c r="AK186" s="734"/>
      <c r="AL186" s="734"/>
      <c r="AM186" s="734"/>
      <c r="AN186" s="734"/>
    </row>
    <row r="187" spans="1:187" s="121" customFormat="1" ht="15" customHeight="1" x14ac:dyDescent="0.25">
      <c r="A187" s="898" t="s">
        <v>82</v>
      </c>
      <c r="B187" s="1035" t="str">
        <f>IF(ISBLANK('GHG Usage'!H$12),"",'GHG Usage'!H$12)</f>
        <v/>
      </c>
      <c r="C187" s="1036" t="str">
        <f>IF(ISBLANK('GHG Usage'!H$19), "",'GHG Usage'!H$19)</f>
        <v/>
      </c>
      <c r="D187" s="1603" t="str">
        <f t="shared" si="7"/>
        <v/>
      </c>
      <c r="E187" s="1604"/>
      <c r="F187" s="1035" t="str">
        <f>IF(ISBLANK('GHG Usage'!H$13),"",'GHG Usage'!H$13)</f>
        <v/>
      </c>
      <c r="G187" s="1036" t="str">
        <f>IF(ISBLANK('GHG Usage'!H$20), "", 'GHG Usage'!H$20)</f>
        <v/>
      </c>
      <c r="H187" s="1603" t="str">
        <f t="shared" si="8"/>
        <v/>
      </c>
      <c r="I187" s="1604"/>
      <c r="J187" s="734"/>
      <c r="K187" s="734"/>
      <c r="L187" s="734"/>
      <c r="M187" s="734"/>
      <c r="N187" s="734"/>
      <c r="O187" s="734"/>
      <c r="P187" s="734"/>
      <c r="Q187" s="734"/>
      <c r="R187" s="734"/>
      <c r="S187" s="734"/>
      <c r="T187" s="734"/>
      <c r="U187" s="734"/>
      <c r="V187" s="734"/>
      <c r="W187" s="734"/>
      <c r="X187" s="734"/>
      <c r="Y187" s="734"/>
      <c r="Z187" s="734"/>
      <c r="AA187" s="734"/>
      <c r="AB187" s="734"/>
      <c r="AC187" s="734"/>
      <c r="AD187" s="734"/>
      <c r="AE187" s="734"/>
      <c r="AF187" s="734"/>
      <c r="AG187" s="734"/>
      <c r="AH187" s="734"/>
      <c r="AI187" s="734"/>
      <c r="AJ187" s="734"/>
      <c r="AK187" s="734"/>
      <c r="AL187" s="734"/>
      <c r="AM187" s="734"/>
      <c r="AN187" s="734"/>
    </row>
    <row r="188" spans="1:187" s="121" customFormat="1" ht="15" customHeight="1" x14ac:dyDescent="0.25">
      <c r="A188" s="898" t="s">
        <v>78</v>
      </c>
      <c r="B188" s="1035" t="str">
        <f>IF(ISBLANK('GHG Usage'!I$12),"",'GHG Usage'!I$12)</f>
        <v/>
      </c>
      <c r="C188" s="1036" t="str">
        <f>IF(ISBLANK('GHG Usage'!I$19), "",'GHG Usage'!I$19)</f>
        <v/>
      </c>
      <c r="D188" s="1603" t="str">
        <f t="shared" si="7"/>
        <v/>
      </c>
      <c r="E188" s="1604"/>
      <c r="F188" s="1035" t="str">
        <f>IF(ISBLANK('GHG Usage'!I$13),"",'GHG Usage'!I$13)</f>
        <v/>
      </c>
      <c r="G188" s="1036" t="str">
        <f>IF(ISBLANK('GHG Usage'!I$20), "", 'GHG Usage'!I$20)</f>
        <v/>
      </c>
      <c r="H188" s="1603" t="str">
        <f t="shared" si="8"/>
        <v/>
      </c>
      <c r="I188" s="1604"/>
      <c r="J188" s="734"/>
      <c r="K188" s="734"/>
      <c r="L188" s="734"/>
      <c r="M188" s="734"/>
      <c r="N188" s="734"/>
      <c r="O188" s="734"/>
      <c r="P188" s="734"/>
      <c r="Q188" s="734"/>
      <c r="R188" s="734"/>
      <c r="S188" s="734"/>
      <c r="T188" s="734"/>
      <c r="U188" s="734"/>
      <c r="V188" s="734"/>
      <c r="W188" s="734"/>
      <c r="X188" s="734"/>
      <c r="Y188" s="734"/>
      <c r="Z188" s="734"/>
      <c r="AA188" s="734"/>
      <c r="AB188" s="734"/>
      <c r="AC188" s="734"/>
      <c r="AD188" s="734"/>
      <c r="AE188" s="734"/>
      <c r="AF188" s="734"/>
      <c r="AG188" s="734"/>
      <c r="AH188" s="734"/>
      <c r="AI188" s="734"/>
      <c r="AJ188" s="734"/>
      <c r="AK188" s="734"/>
      <c r="AL188" s="734"/>
      <c r="AM188" s="734"/>
      <c r="AN188" s="734"/>
    </row>
    <row r="189" spans="1:187" s="124" customFormat="1" ht="15" customHeight="1" x14ac:dyDescent="0.25">
      <c r="A189" s="898" t="s">
        <v>79</v>
      </c>
      <c r="B189" s="1035" t="str">
        <f>IF(ISBLANK('GHG Usage'!J$12),"",'GHG Usage'!J$12)</f>
        <v/>
      </c>
      <c r="C189" s="1036" t="str">
        <f>IF(ISBLANK('GHG Usage'!J$19), "",'GHG Usage'!J$19)</f>
        <v/>
      </c>
      <c r="D189" s="1603" t="str">
        <f t="shared" si="7"/>
        <v/>
      </c>
      <c r="E189" s="1604"/>
      <c r="F189" s="1035" t="str">
        <f>IF(ISBLANK('GHG Usage'!J$13),"",'GHG Usage'!J$13)</f>
        <v/>
      </c>
      <c r="G189" s="1036" t="str">
        <f>IF(ISBLANK('GHG Usage'!J$20), "", 'GHG Usage'!J$20)</f>
        <v/>
      </c>
      <c r="H189" s="1603" t="str">
        <f t="shared" si="8"/>
        <v/>
      </c>
      <c r="I189" s="1604"/>
      <c r="J189" s="899"/>
      <c r="K189" s="899"/>
      <c r="L189" s="899"/>
      <c r="M189" s="899"/>
      <c r="N189" s="899"/>
      <c r="O189" s="899"/>
      <c r="P189" s="899"/>
      <c r="Q189" s="899"/>
      <c r="R189" s="899"/>
      <c r="S189" s="899"/>
      <c r="T189" s="899"/>
      <c r="U189" s="899"/>
      <c r="V189" s="899"/>
      <c r="W189" s="899"/>
      <c r="X189" s="899"/>
      <c r="Y189" s="899"/>
      <c r="Z189" s="899"/>
      <c r="AA189" s="899"/>
      <c r="AB189" s="899"/>
      <c r="AC189" s="899"/>
      <c r="AD189" s="899"/>
      <c r="AE189" s="802"/>
      <c r="AF189" s="802"/>
      <c r="AG189" s="802"/>
      <c r="AH189" s="802"/>
      <c r="AI189" s="802"/>
      <c r="AJ189" s="802"/>
      <c r="AK189" s="802"/>
      <c r="AL189" s="802"/>
      <c r="AM189" s="802"/>
      <c r="AN189" s="802"/>
    </row>
    <row r="190" spans="1:187" s="124" customFormat="1" ht="15" customHeight="1" x14ac:dyDescent="0.25">
      <c r="A190" s="898" t="s">
        <v>80</v>
      </c>
      <c r="B190" s="1035" t="str">
        <f>IF(ISBLANK('GHG Usage'!K$12),"",'GHG Usage'!K$12)</f>
        <v/>
      </c>
      <c r="C190" s="1036" t="str">
        <f>IF(ISBLANK('GHG Usage'!K$19), "",'GHG Usage'!K$19)</f>
        <v/>
      </c>
      <c r="D190" s="1603" t="str">
        <f t="shared" si="7"/>
        <v/>
      </c>
      <c r="E190" s="1604"/>
      <c r="F190" s="1035" t="str">
        <f>IF(ISBLANK('GHG Usage'!K$13),"",'GHG Usage'!K$13)</f>
        <v/>
      </c>
      <c r="G190" s="1036" t="str">
        <f>IF(ISBLANK('GHG Usage'!K$20), "", 'GHG Usage'!K$20)</f>
        <v/>
      </c>
      <c r="H190" s="1603" t="str">
        <f t="shared" si="8"/>
        <v/>
      </c>
      <c r="I190" s="1604"/>
      <c r="J190" s="899"/>
      <c r="K190" s="899"/>
      <c r="L190" s="899"/>
      <c r="M190" s="899"/>
      <c r="N190" s="899"/>
      <c r="O190" s="899"/>
      <c r="P190" s="899"/>
      <c r="Q190" s="899"/>
      <c r="R190" s="899"/>
      <c r="S190" s="899"/>
      <c r="T190" s="899"/>
      <c r="U190" s="899"/>
      <c r="V190" s="899"/>
      <c r="W190" s="899"/>
      <c r="X190" s="899"/>
      <c r="Y190" s="899"/>
      <c r="Z190" s="899"/>
      <c r="AA190" s="899"/>
      <c r="AB190" s="899"/>
      <c r="AC190" s="899"/>
      <c r="AD190" s="899"/>
      <c r="AE190" s="802"/>
      <c r="AF190" s="802"/>
      <c r="AG190" s="802"/>
      <c r="AH190" s="802"/>
      <c r="AI190" s="802"/>
      <c r="AJ190" s="802"/>
      <c r="AK190" s="802"/>
      <c r="AL190" s="802"/>
      <c r="AM190" s="802"/>
      <c r="AN190" s="802"/>
      <c r="AP190" s="256"/>
      <c r="AQ190" s="257"/>
    </row>
    <row r="191" spans="1:187" s="121" customFormat="1" ht="15" customHeight="1" x14ac:dyDescent="0.25">
      <c r="A191" s="898" t="s">
        <v>81</v>
      </c>
      <c r="B191" s="1035" t="str">
        <f>IF(ISBLANK('GHG Usage'!L$12),"",'GHG Usage'!L$12)</f>
        <v/>
      </c>
      <c r="C191" s="1036" t="str">
        <f>IF(ISBLANK('GHG Usage'!L$19), "",'GHG Usage'!L$19)</f>
        <v/>
      </c>
      <c r="D191" s="1603" t="str">
        <f t="shared" si="7"/>
        <v/>
      </c>
      <c r="E191" s="1604"/>
      <c r="F191" s="1035" t="str">
        <f>IF(ISBLANK('GHG Usage'!L$13),"",'GHG Usage'!L$13)</f>
        <v/>
      </c>
      <c r="G191" s="1036" t="str">
        <f>IF(ISBLANK('GHG Usage'!L$20), "", 'GHG Usage'!L$20)</f>
        <v/>
      </c>
      <c r="H191" s="1603" t="str">
        <f t="shared" si="8"/>
        <v/>
      </c>
      <c r="I191" s="1604"/>
      <c r="J191" s="734"/>
      <c r="K191" s="734"/>
      <c r="L191" s="734"/>
      <c r="M191" s="734"/>
      <c r="N191" s="734"/>
      <c r="O191" s="734"/>
      <c r="P191" s="734"/>
      <c r="Q191" s="734"/>
      <c r="R191" s="734"/>
      <c r="S191" s="734"/>
      <c r="T191" s="734"/>
      <c r="U191" s="734"/>
      <c r="V191" s="734"/>
      <c r="W191" s="734"/>
      <c r="X191" s="734"/>
      <c r="Y191" s="734"/>
      <c r="Z191" s="734"/>
      <c r="AA191" s="734"/>
      <c r="AB191" s="734"/>
      <c r="AC191" s="734"/>
      <c r="AD191" s="734"/>
      <c r="AE191" s="734"/>
      <c r="AF191" s="734"/>
      <c r="AG191" s="734"/>
      <c r="AH191" s="734"/>
      <c r="AI191" s="734"/>
      <c r="AJ191" s="734"/>
      <c r="AK191" s="734"/>
      <c r="AL191" s="734"/>
      <c r="AM191" s="734"/>
      <c r="AN191" s="734"/>
      <c r="AO191" s="154"/>
      <c r="AP191" s="176"/>
      <c r="AQ191" s="176"/>
    </row>
    <row r="192" spans="1:187" s="121" customFormat="1" ht="15" customHeight="1" x14ac:dyDescent="0.25">
      <c r="A192" s="898" t="s">
        <v>454</v>
      </c>
      <c r="B192" s="1035" t="str">
        <f>IF(ISBLANK('GHG Usage'!M$12),"",'GHG Usage'!M$12)</f>
        <v/>
      </c>
      <c r="C192" s="1036" t="str">
        <f>IF(ISBLANK('GHG Usage'!M$19), "",'GHG Usage'!M$19)</f>
        <v/>
      </c>
      <c r="D192" s="1603" t="str">
        <f t="shared" si="7"/>
        <v/>
      </c>
      <c r="E192" s="1604"/>
      <c r="F192" s="1035" t="str">
        <f>IF(ISBLANK('GHG Usage'!M$13),"",'GHG Usage'!M$13)</f>
        <v/>
      </c>
      <c r="G192" s="1036" t="str">
        <f>IF(ISBLANK('GHG Usage'!M$20), "", 'GHG Usage'!M$20)</f>
        <v/>
      </c>
      <c r="H192" s="1603" t="str">
        <f t="shared" si="8"/>
        <v/>
      </c>
      <c r="I192" s="1604"/>
      <c r="J192" s="734"/>
      <c r="K192" s="734"/>
      <c r="L192" s="734"/>
      <c r="M192" s="734"/>
      <c r="N192" s="734"/>
      <c r="O192" s="734"/>
      <c r="P192" s="734"/>
      <c r="Q192" s="734"/>
      <c r="R192" s="734"/>
      <c r="S192" s="734"/>
      <c r="T192" s="734"/>
      <c r="U192" s="734"/>
      <c r="V192" s="734"/>
      <c r="W192" s="734"/>
      <c r="X192" s="734"/>
      <c r="Y192" s="734"/>
      <c r="Z192" s="734"/>
      <c r="AA192" s="734"/>
      <c r="AB192" s="734"/>
      <c r="AC192" s="734"/>
      <c r="AD192" s="734"/>
      <c r="AE192" s="734"/>
      <c r="AF192" s="734"/>
      <c r="AG192" s="734"/>
      <c r="AH192" s="734"/>
      <c r="AI192" s="734"/>
      <c r="AJ192" s="734"/>
      <c r="AK192" s="734"/>
      <c r="AL192" s="734"/>
      <c r="AM192" s="734"/>
      <c r="AN192" s="734"/>
      <c r="AO192" s="154"/>
      <c r="AP192" s="176"/>
      <c r="AQ192" s="176"/>
    </row>
    <row r="193" spans="1:194" s="121" customFormat="1" ht="15" customHeight="1" x14ac:dyDescent="0.25">
      <c r="A193" s="898" t="s">
        <v>455</v>
      </c>
      <c r="B193" s="1035" t="str">
        <f>IF(ISBLANK('GHG Usage'!N$12),"",'GHG Usage'!N$12)</f>
        <v/>
      </c>
      <c r="C193" s="1036" t="str">
        <f>IF(ISBLANK('GHG Usage'!N$19), "",'GHG Usage'!N$19)</f>
        <v/>
      </c>
      <c r="D193" s="1603" t="str">
        <f t="shared" si="7"/>
        <v/>
      </c>
      <c r="E193" s="1604"/>
      <c r="F193" s="1035" t="str">
        <f>IF(ISBLANK('GHG Usage'!N$13),"",'GHG Usage'!N$13)</f>
        <v/>
      </c>
      <c r="G193" s="1036" t="str">
        <f>IF(ISBLANK('GHG Usage'!N$20), "", 'GHG Usage'!N$20)</f>
        <v/>
      </c>
      <c r="H193" s="1603" t="str">
        <f t="shared" si="8"/>
        <v/>
      </c>
      <c r="I193" s="1604"/>
      <c r="J193" s="734"/>
      <c r="K193" s="734"/>
      <c r="L193" s="734"/>
      <c r="M193" s="734"/>
      <c r="N193" s="734"/>
      <c r="O193" s="734"/>
      <c r="P193" s="734"/>
      <c r="Q193" s="734"/>
      <c r="R193" s="734"/>
      <c r="S193" s="734"/>
      <c r="T193" s="734"/>
      <c r="U193" s="734"/>
      <c r="V193" s="734"/>
      <c r="W193" s="734"/>
      <c r="X193" s="734"/>
      <c r="Y193" s="734"/>
      <c r="Z193" s="734"/>
      <c r="AA193" s="734"/>
      <c r="AB193" s="734"/>
      <c r="AC193" s="734"/>
      <c r="AD193" s="734"/>
      <c r="AE193" s="734"/>
      <c r="AF193" s="734"/>
      <c r="AG193" s="734"/>
      <c r="AH193" s="734"/>
      <c r="AI193" s="734"/>
      <c r="AJ193" s="734"/>
      <c r="AK193" s="734"/>
      <c r="AL193" s="734"/>
      <c r="AM193" s="734"/>
      <c r="AN193" s="734"/>
      <c r="AO193" s="154"/>
      <c r="AP193" s="176"/>
      <c r="AQ193" s="176"/>
    </row>
    <row r="194" spans="1:194" s="121" customFormat="1" ht="15" customHeight="1" x14ac:dyDescent="0.25">
      <c r="A194" s="898" t="s">
        <v>456</v>
      </c>
      <c r="B194" s="1035" t="str">
        <f>IF(ISBLANK('GHG Usage'!O$12),"",'GHG Usage'!O$12)</f>
        <v/>
      </c>
      <c r="C194" s="1036" t="str">
        <f>IF(ISBLANK('GHG Usage'!O$19), "",'GHG Usage'!O$19)</f>
        <v/>
      </c>
      <c r="D194" s="1603" t="str">
        <f t="shared" si="7"/>
        <v/>
      </c>
      <c r="E194" s="1604"/>
      <c r="F194" s="1035" t="str">
        <f>IF(ISBLANK('GHG Usage'!O$13),"",'GHG Usage'!O$13)</f>
        <v/>
      </c>
      <c r="G194" s="1036" t="str">
        <f>IF(ISBLANK('GHG Usage'!O$20), "", 'GHG Usage'!O$20)</f>
        <v/>
      </c>
      <c r="H194" s="1603" t="str">
        <f t="shared" si="8"/>
        <v/>
      </c>
      <c r="I194" s="1604"/>
      <c r="J194" s="734"/>
      <c r="K194" s="734"/>
      <c r="L194" s="734"/>
      <c r="M194" s="734"/>
      <c r="N194" s="734"/>
      <c r="O194" s="734"/>
      <c r="P194" s="734"/>
      <c r="Q194" s="734"/>
      <c r="R194" s="734"/>
      <c r="S194" s="734"/>
      <c r="T194" s="734"/>
      <c r="U194" s="734"/>
      <c r="V194" s="734"/>
      <c r="W194" s="734"/>
      <c r="X194" s="734"/>
      <c r="Y194" s="734"/>
      <c r="Z194" s="734"/>
      <c r="AA194" s="734"/>
      <c r="AB194" s="734"/>
      <c r="AC194" s="734"/>
      <c r="AD194" s="734"/>
      <c r="AE194" s="734"/>
      <c r="AF194" s="734"/>
      <c r="AG194" s="734"/>
      <c r="AH194" s="734"/>
      <c r="AI194" s="734"/>
      <c r="AJ194" s="734"/>
      <c r="AK194" s="734"/>
      <c r="AL194" s="734"/>
      <c r="AM194" s="734"/>
      <c r="AN194" s="734"/>
      <c r="AO194" s="154"/>
      <c r="AP194" s="176"/>
      <c r="AQ194" s="176"/>
    </row>
    <row r="195" spans="1:194" s="121" customFormat="1" ht="15" customHeight="1" x14ac:dyDescent="0.25">
      <c r="A195" s="900" t="s">
        <v>73</v>
      </c>
      <c r="B195" s="1039" t="str">
        <f>IF(OR(B183="",B184="",B185="",B186="",B187="",B188="",B189="",B190="",B191="",B192="",B193="",B194=""),"",SUM(B183:B194))</f>
        <v/>
      </c>
      <c r="C195" s="1038" t="str">
        <f>IF(OR(C183="",C184="",C185="",C186="",C187="",C188="",C189="",C190="",C191="",C192="",C193="",C194=""),"",SUM(C183:C194))</f>
        <v/>
      </c>
      <c r="D195" s="1603" t="str">
        <f t="shared" si="7"/>
        <v/>
      </c>
      <c r="E195" s="1604"/>
      <c r="F195" s="1039" t="str">
        <f>IF(OR(F183="",F184="",F185="",F186="",F187="",F188="",F189="",F190="",F191="",F192="",F193="",F194=""),"",SUM(F183:F194))</f>
        <v/>
      </c>
      <c r="G195" s="1038" t="str">
        <f>IF(OR(G183="",G184="",G185="",G186="",G187="",G188="",G189="",G190="",G191="",G192="",G193="",G194=""),"",SUM(G183:G194))</f>
        <v/>
      </c>
      <c r="H195" s="1603" t="str">
        <f t="shared" si="8"/>
        <v/>
      </c>
      <c r="I195" s="1604"/>
      <c r="J195" s="734"/>
      <c r="K195" s="734"/>
      <c r="L195" s="734"/>
      <c r="M195" s="734"/>
      <c r="N195" s="734"/>
      <c r="O195" s="734"/>
      <c r="P195" s="734"/>
      <c r="Q195" s="734"/>
      <c r="R195" s="734"/>
      <c r="S195" s="734"/>
      <c r="T195" s="734"/>
      <c r="U195" s="734"/>
      <c r="V195" s="734"/>
      <c r="W195" s="734"/>
      <c r="X195" s="734"/>
      <c r="Y195" s="734"/>
      <c r="Z195" s="734"/>
      <c r="AA195" s="734"/>
      <c r="AB195" s="734"/>
      <c r="AC195" s="734"/>
      <c r="AD195" s="734"/>
      <c r="AE195" s="734"/>
      <c r="AF195" s="734"/>
      <c r="AG195" s="734"/>
      <c r="AH195" s="734"/>
      <c r="AI195" s="734"/>
      <c r="AJ195" s="734"/>
      <c r="AK195" s="734"/>
      <c r="AL195" s="734"/>
      <c r="AM195" s="734"/>
      <c r="AN195" s="734"/>
      <c r="AO195" s="124"/>
      <c r="AP195" s="124"/>
      <c r="AQ195" s="124"/>
    </row>
    <row r="196" spans="1:194" s="121" customFormat="1" ht="15" customHeight="1" x14ac:dyDescent="0.2">
      <c r="A196" s="886"/>
      <c r="B196" s="901"/>
      <c r="C196" s="901"/>
      <c r="D196" s="901"/>
      <c r="E196" s="901"/>
      <c r="F196" s="901"/>
      <c r="G196" s="901"/>
      <c r="H196" s="901"/>
      <c r="I196" s="901"/>
      <c r="J196" s="734"/>
      <c r="K196" s="734"/>
      <c r="L196" s="734"/>
      <c r="M196" s="734"/>
      <c r="N196" s="734"/>
      <c r="O196" s="734"/>
      <c r="P196" s="734"/>
      <c r="Q196" s="734"/>
      <c r="R196" s="734"/>
      <c r="S196" s="734"/>
      <c r="T196" s="734"/>
      <c r="U196" s="734"/>
      <c r="V196" s="734"/>
      <c r="W196" s="734"/>
      <c r="X196" s="734"/>
      <c r="Y196" s="734"/>
      <c r="Z196" s="734"/>
      <c r="AA196" s="734"/>
      <c r="AB196" s="734"/>
      <c r="AC196" s="734"/>
      <c r="AD196" s="734"/>
      <c r="AE196" s="734"/>
      <c r="AF196" s="734"/>
      <c r="AG196" s="734"/>
      <c r="AH196" s="734"/>
      <c r="AI196" s="734"/>
      <c r="AJ196" s="734"/>
      <c r="AK196" s="734"/>
      <c r="AL196" s="734"/>
      <c r="AM196" s="734"/>
      <c r="AN196" s="734"/>
      <c r="AO196" s="124"/>
      <c r="AP196" s="124"/>
      <c r="AQ196" s="124"/>
    </row>
    <row r="197" spans="1:194" s="121" customFormat="1" ht="15" customHeight="1" x14ac:dyDescent="0.2">
      <c r="A197" s="886"/>
      <c r="B197" s="901"/>
      <c r="C197" s="901"/>
      <c r="D197" s="901"/>
      <c r="E197" s="901"/>
      <c r="F197" s="901"/>
      <c r="G197" s="901"/>
      <c r="H197" s="901"/>
      <c r="I197" s="901"/>
      <c r="J197" s="734"/>
      <c r="K197" s="734"/>
      <c r="L197" s="734"/>
      <c r="M197" s="734"/>
      <c r="N197" s="734"/>
      <c r="O197" s="734"/>
      <c r="P197" s="734"/>
      <c r="Q197" s="734"/>
      <c r="R197" s="734"/>
      <c r="S197" s="734"/>
      <c r="T197" s="734"/>
      <c r="U197" s="734"/>
      <c r="V197" s="734"/>
      <c r="W197" s="734"/>
      <c r="X197" s="734"/>
      <c r="Y197" s="734"/>
      <c r="Z197" s="734"/>
      <c r="AA197" s="734"/>
      <c r="AB197" s="734"/>
      <c r="AC197" s="734"/>
      <c r="AD197" s="734"/>
      <c r="AE197" s="734"/>
      <c r="AF197" s="734"/>
      <c r="AG197" s="734"/>
      <c r="AH197" s="734"/>
      <c r="AI197" s="734"/>
      <c r="AJ197" s="734"/>
      <c r="AK197" s="734"/>
      <c r="AL197" s="734"/>
      <c r="AM197" s="734"/>
      <c r="AN197" s="734"/>
      <c r="AO197" s="124"/>
      <c r="AP197" s="124"/>
      <c r="AQ197" s="124"/>
    </row>
    <row r="198" spans="1:194" s="121" customFormat="1" ht="15" customHeight="1" x14ac:dyDescent="0.2">
      <c r="A198" s="886"/>
      <c r="B198" s="901"/>
      <c r="C198" s="901"/>
      <c r="D198" s="901"/>
      <c r="E198" s="901"/>
      <c r="F198" s="901"/>
      <c r="G198" s="901"/>
      <c r="H198" s="901"/>
      <c r="I198" s="901"/>
      <c r="J198" s="734"/>
      <c r="K198" s="734"/>
      <c r="L198" s="734"/>
      <c r="M198" s="734"/>
      <c r="N198" s="734"/>
      <c r="O198" s="734"/>
      <c r="P198" s="734"/>
      <c r="Q198" s="734"/>
      <c r="R198" s="734"/>
      <c r="S198" s="734"/>
      <c r="T198" s="734"/>
      <c r="U198" s="734"/>
      <c r="V198" s="734"/>
      <c r="W198" s="734"/>
      <c r="X198" s="734"/>
      <c r="Y198" s="734"/>
      <c r="Z198" s="734"/>
      <c r="AA198" s="734"/>
      <c r="AB198" s="734"/>
      <c r="AC198" s="734"/>
      <c r="AD198" s="734"/>
      <c r="AE198" s="734"/>
      <c r="AF198" s="734"/>
      <c r="AG198" s="734"/>
      <c r="AH198" s="734"/>
      <c r="AI198" s="734"/>
      <c r="AJ198" s="734"/>
      <c r="AK198" s="734"/>
      <c r="AL198" s="734"/>
      <c r="AM198" s="734"/>
      <c r="AN198" s="734"/>
      <c r="AO198" s="124"/>
      <c r="AP198" s="124"/>
      <c r="AQ198" s="124"/>
    </row>
    <row r="199" spans="1:194" s="154" customFormat="1" ht="28.15" customHeight="1" thickBot="1" x14ac:dyDescent="0.25">
      <c r="A199" s="902" t="s">
        <v>175</v>
      </c>
      <c r="B199" s="794"/>
      <c r="C199" s="794"/>
      <c r="D199" s="790"/>
      <c r="E199" s="790"/>
      <c r="F199" s="795"/>
      <c r="G199" s="796"/>
      <c r="H199" s="796"/>
      <c r="I199" s="796"/>
      <c r="J199" s="796"/>
      <c r="K199" s="796"/>
      <c r="L199" s="796"/>
      <c r="M199" s="796"/>
      <c r="N199" s="796"/>
      <c r="O199" s="796"/>
      <c r="P199" s="796"/>
      <c r="Q199" s="796"/>
      <c r="R199" s="796"/>
      <c r="S199" s="796"/>
      <c r="T199" s="796"/>
      <c r="U199" s="796"/>
      <c r="V199" s="796"/>
      <c r="W199" s="796"/>
      <c r="X199" s="796"/>
      <c r="Y199" s="796"/>
      <c r="Z199" s="796"/>
      <c r="AA199" s="796"/>
      <c r="AB199" s="796"/>
      <c r="AC199" s="796"/>
      <c r="AD199" s="796"/>
      <c r="AE199" s="792"/>
      <c r="AF199" s="792"/>
      <c r="AG199" s="792"/>
      <c r="AH199" s="792"/>
      <c r="AI199" s="792"/>
      <c r="AJ199" s="792"/>
      <c r="AK199" s="792"/>
      <c r="AL199" s="792"/>
      <c r="AM199" s="792"/>
      <c r="AN199" s="792"/>
      <c r="AO199" s="193"/>
      <c r="AP199" s="193"/>
      <c r="AQ199" s="156"/>
      <c r="AR199" s="157"/>
      <c r="AS199" s="157"/>
      <c r="AT199" s="156"/>
      <c r="AU199" s="157"/>
      <c r="AV199" s="157"/>
      <c r="AW199" s="156"/>
      <c r="AX199" s="157"/>
      <c r="AY199" s="157"/>
      <c r="AZ199" s="156"/>
      <c r="BA199" s="157"/>
      <c r="BB199" s="157"/>
      <c r="BC199" s="156"/>
      <c r="BD199" s="157"/>
      <c r="BE199" s="157"/>
      <c r="BF199" s="156"/>
      <c r="BG199" s="157"/>
      <c r="BH199" s="157"/>
      <c r="BI199" s="156"/>
      <c r="BJ199" s="157"/>
      <c r="BK199" s="157"/>
      <c r="BL199" s="156"/>
      <c r="BM199" s="157"/>
      <c r="BN199" s="157"/>
      <c r="BO199" s="157"/>
      <c r="BP199" s="157"/>
      <c r="BQ199" s="157"/>
      <c r="BR199" s="157"/>
      <c r="BS199" s="157"/>
      <c r="BT199" s="157"/>
      <c r="BU199" s="157"/>
      <c r="BV199" s="157"/>
      <c r="BW199" s="157"/>
      <c r="BX199" s="156"/>
      <c r="BY199" s="157"/>
      <c r="BZ199" s="157"/>
      <c r="CA199" s="155"/>
      <c r="CB199" s="190"/>
      <c r="CI199" s="191"/>
      <c r="CK199" s="191"/>
      <c r="CL199" s="191"/>
      <c r="CN199" s="191"/>
      <c r="CO199" s="191"/>
      <c r="CP199" s="191"/>
      <c r="CT199" s="191"/>
      <c r="CU199" s="191"/>
      <c r="CV199" s="191"/>
      <c r="CW199" s="191"/>
      <c r="CX199" s="191"/>
      <c r="CY199" s="191"/>
      <c r="CZ199" s="191"/>
      <c r="DA199" s="191"/>
      <c r="DB199" s="191"/>
      <c r="DC199" s="191"/>
      <c r="DD199" s="191"/>
      <c r="DH199" s="191"/>
      <c r="DX199" s="191"/>
      <c r="DY199" s="191"/>
      <c r="DZ199" s="191"/>
      <c r="ED199" s="191"/>
      <c r="EE199" s="191"/>
      <c r="ET199" s="192"/>
      <c r="EU199" s="192"/>
      <c r="EV199" s="192"/>
      <c r="EW199" s="155"/>
      <c r="EX199" s="155"/>
      <c r="EY199" s="155"/>
      <c r="EZ199" s="155"/>
      <c r="FA199" s="155"/>
      <c r="FB199" s="155"/>
      <c r="FC199" s="155"/>
      <c r="FD199" s="155"/>
      <c r="FE199" s="155"/>
      <c r="FF199" s="155"/>
      <c r="FG199" s="155"/>
      <c r="FH199" s="155"/>
      <c r="FI199" s="155"/>
      <c r="FJ199" s="155"/>
      <c r="FK199" s="155"/>
      <c r="FL199" s="155"/>
      <c r="FM199" s="155"/>
      <c r="FO199" s="155"/>
      <c r="FQ199" s="155"/>
      <c r="FR199" s="155"/>
      <c r="FS199" s="155"/>
      <c r="FU199" s="155"/>
      <c r="FV199" s="155"/>
      <c r="FW199" s="155"/>
      <c r="FX199" s="155"/>
      <c r="FY199" s="155"/>
      <c r="FZ199" s="155"/>
      <c r="GB199" s="155"/>
      <c r="GE199" s="155"/>
    </row>
    <row r="200" spans="1:194" s="154" customFormat="1" ht="21" customHeight="1" x14ac:dyDescent="0.25">
      <c r="A200" s="790"/>
      <c r="B200" s="903" t="s">
        <v>293</v>
      </c>
      <c r="C200" s="904"/>
      <c r="D200" s="905"/>
      <c r="E200" s="906"/>
      <c r="F200" s="906"/>
      <c r="G200" s="906"/>
      <c r="H200" s="906"/>
      <c r="I200" s="906"/>
      <c r="J200" s="906"/>
      <c r="K200" s="906"/>
      <c r="L200" s="906"/>
      <c r="M200" s="906"/>
      <c r="N200" s="907" t="s">
        <v>292</v>
      </c>
      <c r="O200" s="908"/>
      <c r="P200" s="908"/>
      <c r="Q200" s="908"/>
      <c r="R200" s="908"/>
      <c r="S200" s="908"/>
      <c r="T200" s="908"/>
      <c r="U200" s="908"/>
      <c r="V200" s="908"/>
      <c r="W200" s="908"/>
      <c r="X200" s="908"/>
      <c r="Y200" s="909"/>
      <c r="Z200" s="790"/>
      <c r="AA200" s="790"/>
      <c r="AB200" s="790"/>
      <c r="AC200" s="801"/>
      <c r="AD200" s="796"/>
      <c r="AE200" s="792"/>
      <c r="AF200" s="792"/>
      <c r="AG200" s="792"/>
      <c r="AH200" s="792"/>
      <c r="AI200" s="792"/>
      <c r="AJ200" s="792"/>
      <c r="AK200" s="792"/>
      <c r="AL200" s="792"/>
      <c r="AM200" s="792"/>
      <c r="AN200" s="792"/>
      <c r="AO200" s="193"/>
      <c r="AP200" s="193"/>
      <c r="AQ200" s="156"/>
      <c r="AR200" s="157"/>
      <c r="AS200" s="157"/>
      <c r="AT200" s="156"/>
      <c r="AU200" s="157"/>
      <c r="AV200" s="157"/>
      <c r="AW200" s="156"/>
      <c r="AX200" s="157"/>
      <c r="AY200" s="157"/>
      <c r="AZ200" s="156"/>
      <c r="BA200" s="157"/>
      <c r="BB200" s="157"/>
      <c r="BC200" s="156"/>
      <c r="BD200" s="157"/>
      <c r="BE200" s="157"/>
      <c r="BF200" s="156"/>
      <c r="BG200" s="157"/>
      <c r="BH200" s="157"/>
      <c r="BI200" s="156"/>
      <c r="BJ200" s="157"/>
      <c r="BK200" s="157"/>
      <c r="BL200" s="156"/>
      <c r="BM200" s="157"/>
      <c r="BN200" s="157"/>
      <c r="BO200" s="157"/>
      <c r="BP200" s="157"/>
      <c r="BQ200" s="157"/>
      <c r="BR200" s="157"/>
      <c r="BS200" s="157"/>
      <c r="BT200" s="157"/>
      <c r="BU200" s="157"/>
      <c r="BV200" s="157"/>
      <c r="BW200" s="157"/>
      <c r="BX200" s="156"/>
      <c r="BY200" s="157"/>
      <c r="BZ200" s="157"/>
      <c r="CA200" s="155"/>
      <c r="CB200" s="190"/>
      <c r="CI200" s="191"/>
      <c r="CK200" s="191"/>
      <c r="CL200" s="191"/>
      <c r="CN200" s="191"/>
      <c r="CO200" s="191"/>
      <c r="CP200" s="191"/>
      <c r="CT200" s="191"/>
      <c r="CU200" s="191"/>
      <c r="CV200" s="191"/>
      <c r="CW200" s="191"/>
      <c r="CX200" s="191"/>
      <c r="CY200" s="191"/>
      <c r="CZ200" s="191"/>
      <c r="DA200" s="191"/>
      <c r="DB200" s="191"/>
      <c r="DC200" s="191"/>
      <c r="DD200" s="191"/>
      <c r="DH200" s="191"/>
      <c r="DX200" s="191"/>
      <c r="DY200" s="191"/>
      <c r="DZ200" s="191"/>
      <c r="ED200" s="191"/>
      <c r="EE200" s="191"/>
      <c r="ET200" s="192"/>
      <c r="EU200" s="192"/>
      <c r="EV200" s="192"/>
      <c r="EW200" s="155"/>
      <c r="EX200" s="155"/>
      <c r="EY200" s="155"/>
      <c r="EZ200" s="155"/>
      <c r="FA200" s="155"/>
      <c r="FB200" s="155"/>
      <c r="FC200" s="155"/>
      <c r="FD200" s="155"/>
      <c r="FE200" s="155"/>
      <c r="FF200" s="155"/>
      <c r="FG200" s="155"/>
      <c r="FH200" s="155"/>
      <c r="FI200" s="155"/>
      <c r="FJ200" s="155"/>
      <c r="FK200" s="155"/>
      <c r="FL200" s="155"/>
      <c r="FM200" s="155"/>
      <c r="FO200" s="155"/>
      <c r="FQ200" s="155"/>
      <c r="FR200" s="155"/>
      <c r="FS200" s="155"/>
      <c r="FU200" s="155"/>
      <c r="FV200" s="155"/>
      <c r="FW200" s="155"/>
      <c r="FX200" s="155"/>
      <c r="FY200" s="155"/>
      <c r="FZ200" s="155"/>
      <c r="GB200" s="155"/>
      <c r="GE200" s="155"/>
    </row>
    <row r="201" spans="1:194" s="428" customFormat="1" ht="51" customHeight="1" x14ac:dyDescent="0.25">
      <c r="A201" s="910" t="s">
        <v>442</v>
      </c>
      <c r="B201" s="911" t="s">
        <v>294</v>
      </c>
      <c r="C201" s="912" t="s">
        <v>295</v>
      </c>
      <c r="D201" s="912" t="s">
        <v>296</v>
      </c>
      <c r="E201" s="912" t="s">
        <v>297</v>
      </c>
      <c r="F201" s="912" t="s">
        <v>298</v>
      </c>
      <c r="G201" s="912" t="s">
        <v>299</v>
      </c>
      <c r="H201" s="912" t="s">
        <v>300</v>
      </c>
      <c r="I201" s="912" t="s">
        <v>301</v>
      </c>
      <c r="J201" s="912" t="s">
        <v>302</v>
      </c>
      <c r="K201" s="912" t="s">
        <v>303</v>
      </c>
      <c r="L201" s="912" t="s">
        <v>304</v>
      </c>
      <c r="M201" s="912" t="s">
        <v>305</v>
      </c>
      <c r="N201" s="913" t="s">
        <v>269</v>
      </c>
      <c r="O201" s="912" t="s">
        <v>270</v>
      </c>
      <c r="P201" s="912" t="s">
        <v>271</v>
      </c>
      <c r="Q201" s="912" t="s">
        <v>272</v>
      </c>
      <c r="R201" s="912" t="s">
        <v>273</v>
      </c>
      <c r="S201" s="912" t="s">
        <v>274</v>
      </c>
      <c r="T201" s="912" t="s">
        <v>275</v>
      </c>
      <c r="U201" s="912" t="s">
        <v>276</v>
      </c>
      <c r="V201" s="912" t="s">
        <v>277</v>
      </c>
      <c r="W201" s="912" t="s">
        <v>278</v>
      </c>
      <c r="X201" s="912" t="s">
        <v>279</v>
      </c>
      <c r="Y201" s="914" t="s">
        <v>280</v>
      </c>
      <c r="Z201" s="805"/>
      <c r="AA201" s="805"/>
      <c r="AB201" s="805"/>
      <c r="AC201" s="915"/>
      <c r="AD201" s="916"/>
      <c r="AE201" s="917"/>
      <c r="AF201" s="917"/>
      <c r="AG201" s="917"/>
      <c r="AH201" s="917"/>
      <c r="AI201" s="917"/>
      <c r="AJ201" s="917"/>
      <c r="AK201" s="917"/>
      <c r="AL201" s="917"/>
      <c r="AM201" s="917"/>
      <c r="AN201" s="917"/>
      <c r="AO201" s="424"/>
      <c r="AP201" s="424"/>
      <c r="AQ201" s="423"/>
      <c r="AR201" s="425"/>
      <c r="AS201" s="425"/>
      <c r="AT201" s="423"/>
      <c r="AU201" s="425"/>
      <c r="AV201" s="425"/>
      <c r="AW201" s="423"/>
      <c r="AX201" s="425"/>
      <c r="AY201" s="425"/>
      <c r="AZ201" s="423"/>
      <c r="BA201" s="425"/>
      <c r="BB201" s="425"/>
      <c r="BC201" s="423"/>
      <c r="BD201" s="425"/>
      <c r="BE201" s="425"/>
      <c r="BF201" s="423"/>
      <c r="BG201" s="425"/>
      <c r="BH201" s="425"/>
      <c r="BI201" s="423"/>
      <c r="BJ201" s="425"/>
      <c r="BK201" s="425"/>
      <c r="BL201" s="423"/>
      <c r="BM201" s="425"/>
      <c r="BN201" s="425"/>
      <c r="BO201" s="425"/>
      <c r="BP201" s="425"/>
      <c r="BQ201" s="425"/>
      <c r="BR201" s="425"/>
      <c r="BS201" s="425"/>
      <c r="BT201" s="425"/>
      <c r="BU201" s="425"/>
      <c r="BV201" s="425"/>
      <c r="BW201" s="425"/>
      <c r="BX201" s="423"/>
      <c r="BY201" s="425"/>
      <c r="BZ201" s="425"/>
      <c r="CA201" s="426"/>
      <c r="CB201" s="427"/>
      <c r="CI201" s="429"/>
      <c r="CK201" s="429"/>
      <c r="CL201" s="429"/>
      <c r="CN201" s="429"/>
      <c r="CO201" s="429"/>
      <c r="CP201" s="429"/>
      <c r="CT201" s="429"/>
      <c r="CU201" s="429"/>
      <c r="CV201" s="429"/>
      <c r="CW201" s="429"/>
      <c r="CX201" s="429"/>
      <c r="CY201" s="429"/>
      <c r="CZ201" s="429"/>
      <c r="DA201" s="429"/>
      <c r="DB201" s="429"/>
      <c r="DC201" s="429"/>
      <c r="DD201" s="429"/>
      <c r="DH201" s="429"/>
      <c r="DX201" s="429"/>
      <c r="DY201" s="429"/>
      <c r="DZ201" s="429"/>
      <c r="ED201" s="429"/>
      <c r="EE201" s="429"/>
      <c r="ET201" s="430"/>
      <c r="EU201" s="430"/>
      <c r="EV201" s="430"/>
      <c r="EW201" s="426"/>
      <c r="EX201" s="426"/>
      <c r="EY201" s="426"/>
      <c r="EZ201" s="426"/>
      <c r="FA201" s="426"/>
      <c r="FB201" s="426"/>
      <c r="FC201" s="426"/>
      <c r="FD201" s="426"/>
      <c r="FE201" s="426"/>
      <c r="FF201" s="426"/>
      <c r="FG201" s="426"/>
      <c r="FH201" s="426"/>
      <c r="FI201" s="426"/>
      <c r="FJ201" s="426"/>
      <c r="FK201" s="426"/>
      <c r="FL201" s="426"/>
      <c r="FM201" s="426"/>
      <c r="FO201" s="426"/>
      <c r="FQ201" s="426"/>
      <c r="FR201" s="426"/>
      <c r="FS201" s="426"/>
      <c r="FU201" s="426"/>
      <c r="FV201" s="426"/>
      <c r="FW201" s="426"/>
      <c r="FX201" s="426"/>
      <c r="FY201" s="426"/>
      <c r="FZ201" s="426"/>
      <c r="GB201" s="426"/>
      <c r="GE201" s="426"/>
    </row>
    <row r="202" spans="1:194" s="154" customFormat="1" ht="21" customHeight="1" x14ac:dyDescent="0.2">
      <c r="A202" s="481" t="s">
        <v>513</v>
      </c>
      <c r="B202" s="1040" t="str">
        <f>IF(ISBLANK('Emission Reduction Strategy'!D18),"",'Emission Reduction Strategy'!D18)</f>
        <v/>
      </c>
      <c r="C202" s="1041" t="str">
        <f>IF(ISBLANK('Emission Reduction Strategy'!F18),"",'Emission Reduction Strategy'!F18)</f>
        <v/>
      </c>
      <c r="D202" s="1041" t="str">
        <f>IF(ISBLANK('Emission Reduction Strategy'!G18),"",'Emission Reduction Strategy'!G18)</f>
        <v/>
      </c>
      <c r="E202" s="1041" t="str">
        <f>IF(ISBLANK('Emission Reduction Strategy'!H18),"",'Emission Reduction Strategy'!H18)</f>
        <v/>
      </c>
      <c r="F202" s="1041" t="str">
        <f>IF(ISBLANK('Emission Reduction Strategy'!I18),"",'Emission Reduction Strategy'!I18)</f>
        <v/>
      </c>
      <c r="G202" s="1041" t="str">
        <f>IF(ISBLANK('Emission Reduction Strategy'!J18),"",'Emission Reduction Strategy'!J18)</f>
        <v/>
      </c>
      <c r="H202" s="1041" t="str">
        <f>IF(ISBLANK('Emission Reduction Strategy'!K18),"",'Emission Reduction Strategy'!K18)</f>
        <v/>
      </c>
      <c r="I202" s="1041" t="str">
        <f>IF(ISBLANK('Emission Reduction Strategy'!L18),"",'Emission Reduction Strategy'!L18)</f>
        <v/>
      </c>
      <c r="J202" s="918" t="str">
        <f>IF(ISBLANK('Emission Reduction Strategy'!M18),"",'Emission Reduction Strategy'!M18)</f>
        <v/>
      </c>
      <c r="K202" s="918" t="str">
        <f>IF(ISBLANK('Emission Reduction Strategy'!N18),"",'Emission Reduction Strategy'!N18)</f>
        <v/>
      </c>
      <c r="L202" s="918" t="str">
        <f>IF(ISBLANK('Emission Reduction Strategy'!O18),"",'Emission Reduction Strategy'!O18)</f>
        <v/>
      </c>
      <c r="M202" s="919" t="str">
        <f>IF(ISBLANK('Emission Reduction Strategy'!P18),"",'Emission Reduction Strategy'!P18)</f>
        <v/>
      </c>
      <c r="N202" s="920" t="str">
        <f>IF(ISBLANK('Emission Reduction Strategy'!D25),"",'Emission Reduction Strategy'!D25)</f>
        <v/>
      </c>
      <c r="O202" s="921" t="str">
        <f>IF(ISBLANK('Emission Reduction Strategy'!F25),"",'Emission Reduction Strategy'!F25)</f>
        <v/>
      </c>
      <c r="P202" s="921" t="str">
        <f>IF(ISBLANK('Emission Reduction Strategy'!G25),"",'Emission Reduction Strategy'!G25)</f>
        <v/>
      </c>
      <c r="Q202" s="921" t="str">
        <f>IF(ISBLANK('Emission Reduction Strategy'!H25),"",'Emission Reduction Strategy'!H25)</f>
        <v/>
      </c>
      <c r="R202" s="921" t="str">
        <f>IF(ISBLANK('Emission Reduction Strategy'!I25),"",'Emission Reduction Strategy'!I25)</f>
        <v/>
      </c>
      <c r="S202" s="921" t="str">
        <f>IF(ISBLANK('Emission Reduction Strategy'!J25),"",'Emission Reduction Strategy'!J25)</f>
        <v/>
      </c>
      <c r="T202" s="921" t="str">
        <f>IF(ISBLANK('Emission Reduction Strategy'!K25),"",'Emission Reduction Strategy'!K25)</f>
        <v/>
      </c>
      <c r="U202" s="921" t="str">
        <f>IF(ISBLANK('Emission Reduction Strategy'!L25),"",'Emission Reduction Strategy'!L25)</f>
        <v/>
      </c>
      <c r="V202" s="921" t="str">
        <f>IF(ISBLANK('Emission Reduction Strategy'!M25),"",'Emission Reduction Strategy'!M25)</f>
        <v/>
      </c>
      <c r="W202" s="921" t="str">
        <f>IF(ISBLANK('Emission Reduction Strategy'!N25),"",'Emission Reduction Strategy'!N25)</f>
        <v/>
      </c>
      <c r="X202" s="921" t="str">
        <f>IF(ISBLANK('Emission Reduction Strategy'!O25),"",'Emission Reduction Strategy'!O25)</f>
        <v/>
      </c>
      <c r="Y202" s="922" t="str">
        <f>IF(ISBLANK('Emission Reduction Strategy'!P25),"",'Emission Reduction Strategy'!P25)</f>
        <v/>
      </c>
      <c r="Z202" s="790"/>
      <c r="AA202" s="790"/>
      <c r="AB202" s="790"/>
      <c r="AC202" s="923"/>
      <c r="AD202" s="796"/>
      <c r="AE202" s="792"/>
      <c r="AF202" s="792"/>
      <c r="AG202" s="792"/>
      <c r="AH202" s="792"/>
      <c r="AI202" s="792"/>
      <c r="AJ202" s="792"/>
      <c r="AK202" s="792"/>
      <c r="AL202" s="792"/>
      <c r="AM202" s="792"/>
      <c r="AN202" s="792"/>
      <c r="AO202" s="193"/>
      <c r="AP202" s="193"/>
      <c r="AQ202" s="156"/>
      <c r="AR202" s="157"/>
      <c r="AS202" s="157"/>
      <c r="AT202" s="156"/>
      <c r="AU202" s="157"/>
      <c r="AV202" s="157"/>
      <c r="AW202" s="156"/>
      <c r="AX202" s="157"/>
      <c r="AY202" s="157"/>
      <c r="AZ202" s="156"/>
      <c r="BA202" s="157"/>
      <c r="BB202" s="157"/>
      <c r="BC202" s="156"/>
      <c r="BD202" s="157"/>
      <c r="BE202" s="157"/>
      <c r="BF202" s="156"/>
      <c r="BG202" s="157"/>
      <c r="BH202" s="157"/>
      <c r="BI202" s="156"/>
      <c r="BJ202" s="157"/>
      <c r="BK202" s="157"/>
      <c r="BL202" s="156"/>
      <c r="BM202" s="157"/>
      <c r="BN202" s="157"/>
      <c r="BO202" s="157"/>
      <c r="BP202" s="157"/>
      <c r="BQ202" s="157"/>
      <c r="BR202" s="157"/>
      <c r="BS202" s="157"/>
      <c r="BT202" s="157"/>
      <c r="BU202" s="157"/>
      <c r="BV202" s="157"/>
      <c r="BW202" s="157"/>
      <c r="BX202" s="156"/>
      <c r="BY202" s="157"/>
      <c r="BZ202" s="157"/>
      <c r="CA202" s="155"/>
      <c r="CB202" s="190"/>
      <c r="CI202" s="191"/>
      <c r="CK202" s="191"/>
      <c r="CL202" s="191"/>
      <c r="CN202" s="191"/>
      <c r="CO202" s="191"/>
      <c r="CP202" s="191"/>
      <c r="CT202" s="191"/>
      <c r="CU202" s="191"/>
      <c r="CV202" s="191"/>
      <c r="CW202" s="191"/>
      <c r="CX202" s="191"/>
      <c r="CY202" s="191"/>
      <c r="CZ202" s="191"/>
      <c r="DA202" s="191"/>
      <c r="DB202" s="191"/>
      <c r="DC202" s="191"/>
      <c r="DD202" s="191"/>
      <c r="DH202" s="191"/>
      <c r="DX202" s="191"/>
      <c r="DY202" s="191"/>
      <c r="DZ202" s="191"/>
      <c r="ED202" s="191"/>
      <c r="EE202" s="191"/>
      <c r="ET202" s="192"/>
      <c r="EU202" s="192"/>
      <c r="EV202" s="192"/>
      <c r="EW202" s="155"/>
      <c r="EX202" s="155"/>
      <c r="EY202" s="155"/>
      <c r="EZ202" s="155"/>
      <c r="FA202" s="155"/>
      <c r="FB202" s="155"/>
      <c r="FC202" s="155"/>
      <c r="FD202" s="155"/>
      <c r="FE202" s="155"/>
      <c r="FF202" s="155"/>
      <c r="FG202" s="155"/>
      <c r="FH202" s="155"/>
      <c r="FI202" s="155"/>
      <c r="FJ202" s="155"/>
      <c r="FK202" s="155"/>
      <c r="FL202" s="155"/>
      <c r="FM202" s="155"/>
      <c r="FO202" s="155"/>
      <c r="FQ202" s="155"/>
      <c r="FR202" s="155"/>
      <c r="FS202" s="155"/>
      <c r="FU202" s="155"/>
      <c r="FV202" s="155"/>
      <c r="FW202" s="155"/>
      <c r="FX202" s="155"/>
      <c r="FY202" s="155"/>
      <c r="FZ202" s="155"/>
      <c r="GB202" s="155"/>
      <c r="GE202" s="155"/>
    </row>
    <row r="203" spans="1:194" s="154" customFormat="1" ht="21" customHeight="1" x14ac:dyDescent="0.2">
      <c r="A203" s="481" t="s">
        <v>514</v>
      </c>
      <c r="B203" s="1040" t="str">
        <f>IF(ISBLANK('Emission Reduction Strategy'!D19),"",'Emission Reduction Strategy'!D19)</f>
        <v/>
      </c>
      <c r="C203" s="1041" t="str">
        <f>IF(ISBLANK('Emission Reduction Strategy'!F19),"",'Emission Reduction Strategy'!F19)</f>
        <v/>
      </c>
      <c r="D203" s="1041" t="str">
        <f>IF(ISBLANK('Emission Reduction Strategy'!G19),"",'Emission Reduction Strategy'!G19)</f>
        <v/>
      </c>
      <c r="E203" s="1041" t="str">
        <f>IF(ISBLANK('Emission Reduction Strategy'!H19),"",'Emission Reduction Strategy'!H19)</f>
        <v/>
      </c>
      <c r="F203" s="1041" t="str">
        <f>IF(ISBLANK('Emission Reduction Strategy'!I19),"",'Emission Reduction Strategy'!I19)</f>
        <v/>
      </c>
      <c r="G203" s="1041" t="str">
        <f>IF(ISBLANK('Emission Reduction Strategy'!J19),"",'Emission Reduction Strategy'!J19)</f>
        <v/>
      </c>
      <c r="H203" s="1041" t="str">
        <f>IF(ISBLANK('Emission Reduction Strategy'!K19),"",'Emission Reduction Strategy'!K19)</f>
        <v/>
      </c>
      <c r="I203" s="1041" t="str">
        <f>IF(ISBLANK('Emission Reduction Strategy'!L19),"",'Emission Reduction Strategy'!L19)</f>
        <v/>
      </c>
      <c r="J203" s="918" t="str">
        <f>IF(ISBLANK('Emission Reduction Strategy'!M19),"",'Emission Reduction Strategy'!M19)</f>
        <v/>
      </c>
      <c r="K203" s="918" t="str">
        <f>IF(ISBLANK('Emission Reduction Strategy'!N19),"",'Emission Reduction Strategy'!N19)</f>
        <v/>
      </c>
      <c r="L203" s="918" t="str">
        <f>IF(ISBLANK('Emission Reduction Strategy'!O19),"",'Emission Reduction Strategy'!O19)</f>
        <v/>
      </c>
      <c r="M203" s="919" t="str">
        <f>IF(ISBLANK('Emission Reduction Strategy'!P19),"",'Emission Reduction Strategy'!P19)</f>
        <v/>
      </c>
      <c r="N203" s="920" t="str">
        <f>IF(ISBLANK('Emission Reduction Strategy'!D26),"",'Emission Reduction Strategy'!D26)</f>
        <v/>
      </c>
      <c r="O203" s="921" t="str">
        <f>IF(ISBLANK('Emission Reduction Strategy'!F26),"",'Emission Reduction Strategy'!F26)</f>
        <v/>
      </c>
      <c r="P203" s="921" t="str">
        <f>IF(ISBLANK('Emission Reduction Strategy'!G26),"",'Emission Reduction Strategy'!G26)</f>
        <v/>
      </c>
      <c r="Q203" s="921" t="str">
        <f>IF(ISBLANK('Emission Reduction Strategy'!H26),"",'Emission Reduction Strategy'!H26)</f>
        <v/>
      </c>
      <c r="R203" s="921" t="str">
        <f>IF(ISBLANK('Emission Reduction Strategy'!I26),"",'Emission Reduction Strategy'!I26)</f>
        <v/>
      </c>
      <c r="S203" s="921" t="str">
        <f>IF(ISBLANK('Emission Reduction Strategy'!J26),"",'Emission Reduction Strategy'!J26)</f>
        <v/>
      </c>
      <c r="T203" s="921" t="str">
        <f>IF(ISBLANK('Emission Reduction Strategy'!K26),"",'Emission Reduction Strategy'!K26)</f>
        <v/>
      </c>
      <c r="U203" s="921" t="str">
        <f>IF(ISBLANK('Emission Reduction Strategy'!L26),"",'Emission Reduction Strategy'!L26)</f>
        <v/>
      </c>
      <c r="V203" s="921" t="str">
        <f>IF(ISBLANK('Emission Reduction Strategy'!M26),"",'Emission Reduction Strategy'!M26)</f>
        <v/>
      </c>
      <c r="W203" s="921" t="str">
        <f>IF(ISBLANK('Emission Reduction Strategy'!N26),"",'Emission Reduction Strategy'!N26)</f>
        <v/>
      </c>
      <c r="X203" s="921" t="str">
        <f>IF(ISBLANK('Emission Reduction Strategy'!O26),"",'Emission Reduction Strategy'!O26)</f>
        <v/>
      </c>
      <c r="Y203" s="922" t="str">
        <f>IF(ISBLANK('Emission Reduction Strategy'!P26),"",'Emission Reduction Strategy'!P26)</f>
        <v/>
      </c>
      <c r="Z203" s="790"/>
      <c r="AA203" s="790"/>
      <c r="AB203" s="790"/>
      <c r="AC203" s="923"/>
      <c r="AD203" s="796"/>
      <c r="AE203" s="792"/>
      <c r="AF203" s="792"/>
      <c r="AG203" s="792"/>
      <c r="AH203" s="792"/>
      <c r="AI203" s="792"/>
      <c r="AJ203" s="792"/>
      <c r="AK203" s="792"/>
      <c r="AL203" s="792"/>
      <c r="AM203" s="792"/>
      <c r="AN203" s="792"/>
      <c r="AO203" s="193"/>
      <c r="AP203" s="193"/>
      <c r="AQ203" s="156"/>
      <c r="AR203" s="157"/>
      <c r="AS203" s="157"/>
      <c r="AT203" s="156"/>
      <c r="AU203" s="157"/>
      <c r="AV203" s="157"/>
      <c r="AW203" s="156"/>
      <c r="AX203" s="157"/>
      <c r="AY203" s="157"/>
      <c r="AZ203" s="156"/>
      <c r="BA203" s="157"/>
      <c r="BB203" s="157"/>
      <c r="BC203" s="156"/>
      <c r="BD203" s="157"/>
      <c r="BE203" s="157"/>
      <c r="BF203" s="156"/>
      <c r="BG203" s="157"/>
      <c r="BH203" s="157"/>
      <c r="BI203" s="156"/>
      <c r="BJ203" s="157"/>
      <c r="BK203" s="157"/>
      <c r="BL203" s="156"/>
      <c r="BM203" s="157"/>
      <c r="BN203" s="157"/>
      <c r="BO203" s="157"/>
      <c r="BP203" s="157"/>
      <c r="BQ203" s="157"/>
      <c r="BR203" s="157"/>
      <c r="BS203" s="157"/>
      <c r="BT203" s="157"/>
      <c r="BU203" s="157"/>
      <c r="BV203" s="157"/>
      <c r="BW203" s="157"/>
      <c r="BX203" s="156"/>
      <c r="BY203" s="157"/>
      <c r="BZ203" s="157"/>
      <c r="CA203" s="155"/>
      <c r="CB203" s="190"/>
      <c r="CI203" s="191"/>
      <c r="CK203" s="191"/>
      <c r="CL203" s="191"/>
      <c r="CN203" s="191"/>
      <c r="CO203" s="191"/>
      <c r="CP203" s="191"/>
      <c r="CT203" s="191"/>
      <c r="CU203" s="191"/>
      <c r="CV203" s="191"/>
      <c r="CW203" s="191"/>
      <c r="CX203" s="191"/>
      <c r="CY203" s="191"/>
      <c r="CZ203" s="191"/>
      <c r="DA203" s="191"/>
      <c r="DB203" s="191"/>
      <c r="DC203" s="191"/>
      <c r="DD203" s="191"/>
      <c r="DH203" s="191"/>
      <c r="DX203" s="191"/>
      <c r="DY203" s="191"/>
      <c r="DZ203" s="191"/>
      <c r="ED203" s="191"/>
      <c r="EE203" s="191"/>
      <c r="ET203" s="192"/>
      <c r="EU203" s="192"/>
      <c r="EV203" s="192"/>
      <c r="EW203" s="155"/>
      <c r="EX203" s="155"/>
      <c r="EY203" s="155"/>
      <c r="EZ203" s="155"/>
      <c r="FA203" s="155"/>
      <c r="FB203" s="155"/>
      <c r="FC203" s="155"/>
      <c r="FD203" s="155"/>
      <c r="FE203" s="155"/>
      <c r="FF203" s="155"/>
      <c r="FG203" s="155"/>
      <c r="FH203" s="155"/>
      <c r="FI203" s="155"/>
      <c r="FJ203" s="155"/>
      <c r="FK203" s="155"/>
      <c r="FL203" s="155"/>
      <c r="FM203" s="155"/>
      <c r="FO203" s="155"/>
      <c r="FQ203" s="155"/>
      <c r="FR203" s="155"/>
      <c r="FS203" s="155"/>
      <c r="FU203" s="155"/>
      <c r="FV203" s="155"/>
      <c r="FW203" s="155"/>
      <c r="FX203" s="155"/>
      <c r="FY203" s="155"/>
      <c r="FZ203" s="155"/>
      <c r="GB203" s="155"/>
      <c r="GE203" s="155"/>
    </row>
    <row r="204" spans="1:194" s="154" customFormat="1" ht="21" customHeight="1" x14ac:dyDescent="0.2">
      <c r="A204" s="481" t="s">
        <v>515</v>
      </c>
      <c r="B204" s="1040" t="str">
        <f>IF(ISBLANK('Emission Reduction Strategy'!D20),"",'Emission Reduction Strategy'!D20)</f>
        <v/>
      </c>
      <c r="C204" s="1041" t="str">
        <f>IF(ISBLANK('Emission Reduction Strategy'!F20),"",'Emission Reduction Strategy'!F20)</f>
        <v/>
      </c>
      <c r="D204" s="1041" t="str">
        <f>IF(ISBLANK('Emission Reduction Strategy'!G20),"",'Emission Reduction Strategy'!G20)</f>
        <v/>
      </c>
      <c r="E204" s="1041" t="str">
        <f>IF(ISBLANK('Emission Reduction Strategy'!H20),"",'Emission Reduction Strategy'!H20)</f>
        <v/>
      </c>
      <c r="F204" s="1041" t="str">
        <f>IF(ISBLANK('Emission Reduction Strategy'!I20),"",'Emission Reduction Strategy'!I20)</f>
        <v/>
      </c>
      <c r="G204" s="1041" t="str">
        <f>IF(ISBLANK('Emission Reduction Strategy'!J20),"",'Emission Reduction Strategy'!J20)</f>
        <v/>
      </c>
      <c r="H204" s="1041" t="str">
        <f>IF(ISBLANK('Emission Reduction Strategy'!K20),"",'Emission Reduction Strategy'!K20)</f>
        <v/>
      </c>
      <c r="I204" s="1041" t="str">
        <f>IF(ISBLANK('Emission Reduction Strategy'!L20),"",'Emission Reduction Strategy'!L20)</f>
        <v/>
      </c>
      <c r="J204" s="918" t="str">
        <f>IF(ISBLANK('Emission Reduction Strategy'!M20),"",'Emission Reduction Strategy'!M20)</f>
        <v/>
      </c>
      <c r="K204" s="918" t="str">
        <f>IF(ISBLANK('Emission Reduction Strategy'!N20),"",'Emission Reduction Strategy'!N20)</f>
        <v/>
      </c>
      <c r="L204" s="918" t="str">
        <f>IF(ISBLANK('Emission Reduction Strategy'!O20),"",'Emission Reduction Strategy'!O20)</f>
        <v/>
      </c>
      <c r="M204" s="919" t="str">
        <f>IF(ISBLANK('Emission Reduction Strategy'!P20),"",'Emission Reduction Strategy'!P20)</f>
        <v/>
      </c>
      <c r="N204" s="920" t="str">
        <f>IF(ISBLANK('Emission Reduction Strategy'!D27),"",'Emission Reduction Strategy'!D27)</f>
        <v/>
      </c>
      <c r="O204" s="921" t="str">
        <f>IF(ISBLANK('Emission Reduction Strategy'!F27),"",'Emission Reduction Strategy'!F27)</f>
        <v/>
      </c>
      <c r="P204" s="921" t="str">
        <f>IF(ISBLANK('Emission Reduction Strategy'!G27),"",'Emission Reduction Strategy'!G27)</f>
        <v/>
      </c>
      <c r="Q204" s="921" t="str">
        <f>IF(ISBLANK('Emission Reduction Strategy'!H27),"",'Emission Reduction Strategy'!H27)</f>
        <v/>
      </c>
      <c r="R204" s="921" t="str">
        <f>IF(ISBLANK('Emission Reduction Strategy'!I27),"",'Emission Reduction Strategy'!I27)</f>
        <v/>
      </c>
      <c r="S204" s="921" t="str">
        <f>IF(ISBLANK('Emission Reduction Strategy'!J27),"",'Emission Reduction Strategy'!J27)</f>
        <v/>
      </c>
      <c r="T204" s="921" t="str">
        <f>IF(ISBLANK('Emission Reduction Strategy'!K27),"",'Emission Reduction Strategy'!K27)</f>
        <v/>
      </c>
      <c r="U204" s="921" t="str">
        <f>IF(ISBLANK('Emission Reduction Strategy'!L27),"",'Emission Reduction Strategy'!L27)</f>
        <v/>
      </c>
      <c r="V204" s="921" t="str">
        <f>IF(ISBLANK('Emission Reduction Strategy'!M27),"",'Emission Reduction Strategy'!M27)</f>
        <v/>
      </c>
      <c r="W204" s="921" t="str">
        <f>IF(ISBLANK('Emission Reduction Strategy'!N27),"",'Emission Reduction Strategy'!N27)</f>
        <v/>
      </c>
      <c r="X204" s="921" t="str">
        <f>IF(ISBLANK('Emission Reduction Strategy'!O27),"",'Emission Reduction Strategy'!O27)</f>
        <v/>
      </c>
      <c r="Y204" s="922" t="str">
        <f>IF(ISBLANK('Emission Reduction Strategy'!P27),"",'Emission Reduction Strategy'!P27)</f>
        <v/>
      </c>
      <c r="Z204" s="790"/>
      <c r="AA204" s="790"/>
      <c r="AB204" s="790"/>
      <c r="AC204" s="923"/>
      <c r="AD204" s="796"/>
      <c r="AE204" s="792"/>
      <c r="AF204" s="792"/>
      <c r="AG204" s="792"/>
      <c r="AH204" s="792"/>
      <c r="AI204" s="792"/>
      <c r="AJ204" s="792"/>
      <c r="AK204" s="792"/>
      <c r="AL204" s="792"/>
      <c r="AM204" s="792"/>
      <c r="AN204" s="792"/>
      <c r="AO204" s="193"/>
      <c r="AP204" s="193"/>
      <c r="AQ204" s="156"/>
      <c r="AR204" s="157"/>
      <c r="AS204" s="157"/>
      <c r="AT204" s="156"/>
      <c r="AU204" s="157"/>
      <c r="AV204" s="157"/>
      <c r="AW204" s="156"/>
      <c r="AX204" s="157"/>
      <c r="AY204" s="157"/>
      <c r="AZ204" s="156"/>
      <c r="BA204" s="157"/>
      <c r="BB204" s="157"/>
      <c r="BC204" s="156"/>
      <c r="BD204" s="157"/>
      <c r="BE204" s="157"/>
      <c r="BF204" s="156"/>
      <c r="BG204" s="157"/>
      <c r="BH204" s="157"/>
      <c r="BI204" s="156"/>
      <c r="BJ204" s="157"/>
      <c r="BK204" s="157"/>
      <c r="BL204" s="156"/>
      <c r="BM204" s="157"/>
      <c r="BN204" s="157"/>
      <c r="BO204" s="157"/>
      <c r="BP204" s="157"/>
      <c r="BQ204" s="157"/>
      <c r="BR204" s="157"/>
      <c r="BS204" s="157"/>
      <c r="BT204" s="157"/>
      <c r="BU204" s="157"/>
      <c r="BV204" s="157"/>
      <c r="BW204" s="157"/>
      <c r="BX204" s="156"/>
      <c r="BY204" s="157"/>
      <c r="BZ204" s="157"/>
      <c r="CA204" s="155"/>
      <c r="CB204" s="190"/>
      <c r="CI204" s="191"/>
      <c r="CK204" s="191"/>
      <c r="CL204" s="191"/>
      <c r="CN204" s="191"/>
      <c r="CO204" s="191"/>
      <c r="CP204" s="191"/>
      <c r="CT204" s="191"/>
      <c r="CU204" s="191"/>
      <c r="CV204" s="191"/>
      <c r="CW204" s="191"/>
      <c r="CX204" s="191"/>
      <c r="CY204" s="191"/>
      <c r="CZ204" s="191"/>
      <c r="DA204" s="191"/>
      <c r="DB204" s="191"/>
      <c r="DC204" s="191"/>
      <c r="DD204" s="191"/>
      <c r="DH204" s="191"/>
      <c r="DX204" s="191"/>
      <c r="DY204" s="191"/>
      <c r="DZ204" s="191"/>
      <c r="ED204" s="191"/>
      <c r="EE204" s="191"/>
      <c r="ET204" s="192"/>
      <c r="EU204" s="192"/>
      <c r="EV204" s="192"/>
      <c r="EW204" s="155"/>
      <c r="EX204" s="155"/>
      <c r="EY204" s="155"/>
      <c r="EZ204" s="155"/>
      <c r="FA204" s="155"/>
      <c r="FB204" s="155"/>
      <c r="FC204" s="155"/>
      <c r="FD204" s="155"/>
      <c r="FE204" s="155"/>
      <c r="FF204" s="155"/>
      <c r="FG204" s="155"/>
      <c r="FH204" s="155"/>
      <c r="FI204" s="155"/>
      <c r="FJ204" s="155"/>
      <c r="FK204" s="155"/>
      <c r="FL204" s="155"/>
      <c r="FM204" s="155"/>
      <c r="FO204" s="155"/>
      <c r="FQ204" s="155"/>
      <c r="FR204" s="155"/>
      <c r="FS204" s="155"/>
      <c r="FU204" s="155"/>
      <c r="FV204" s="155"/>
      <c r="FW204" s="155"/>
      <c r="FX204" s="155"/>
      <c r="FY204" s="155"/>
      <c r="FZ204" s="155"/>
      <c r="GB204" s="155"/>
      <c r="GE204" s="155"/>
    </row>
    <row r="205" spans="1:194" s="154" customFormat="1" ht="21" customHeight="1" x14ac:dyDescent="0.2">
      <c r="A205" s="481" t="s">
        <v>516</v>
      </c>
      <c r="B205" s="1040" t="str">
        <f>IF(ISBLANK('Emission Reduction Strategy'!D21),"",'Emission Reduction Strategy'!D21)</f>
        <v/>
      </c>
      <c r="C205" s="1041" t="str">
        <f>IF(ISBLANK('Emission Reduction Strategy'!F21),"",'Emission Reduction Strategy'!F21)</f>
        <v/>
      </c>
      <c r="D205" s="1041" t="str">
        <f>IF(ISBLANK('Emission Reduction Strategy'!G21),"",'Emission Reduction Strategy'!G21)</f>
        <v/>
      </c>
      <c r="E205" s="1041" t="str">
        <f>IF(ISBLANK('Emission Reduction Strategy'!H21),"",'Emission Reduction Strategy'!H21)</f>
        <v/>
      </c>
      <c r="F205" s="1041" t="str">
        <f>IF(ISBLANK('Emission Reduction Strategy'!I21),"",'Emission Reduction Strategy'!I21)</f>
        <v/>
      </c>
      <c r="G205" s="1041" t="str">
        <f>IF(ISBLANK('Emission Reduction Strategy'!J21),"",'Emission Reduction Strategy'!J21)</f>
        <v/>
      </c>
      <c r="H205" s="1041" t="str">
        <f>IF(ISBLANK('Emission Reduction Strategy'!K21),"",'Emission Reduction Strategy'!K21)</f>
        <v/>
      </c>
      <c r="I205" s="1041" t="str">
        <f>IF(ISBLANK('Emission Reduction Strategy'!L21),"",'Emission Reduction Strategy'!L21)</f>
        <v/>
      </c>
      <c r="J205" s="918" t="str">
        <f>IF(ISBLANK('Emission Reduction Strategy'!M21),"",'Emission Reduction Strategy'!M21)</f>
        <v/>
      </c>
      <c r="K205" s="918" t="str">
        <f>IF(ISBLANK('Emission Reduction Strategy'!N21),"",'Emission Reduction Strategy'!N21)</f>
        <v/>
      </c>
      <c r="L205" s="918" t="str">
        <f>IF(ISBLANK('Emission Reduction Strategy'!O21),"",'Emission Reduction Strategy'!O21)</f>
        <v/>
      </c>
      <c r="M205" s="919" t="str">
        <f>IF(ISBLANK('Emission Reduction Strategy'!P21),"",'Emission Reduction Strategy'!P21)</f>
        <v/>
      </c>
      <c r="N205" s="920" t="str">
        <f>IF(ISBLANK('Emission Reduction Strategy'!D28),"",'Emission Reduction Strategy'!D28)</f>
        <v/>
      </c>
      <c r="O205" s="921" t="str">
        <f>IF(ISBLANK('Emission Reduction Strategy'!F28),"",'Emission Reduction Strategy'!F28)</f>
        <v/>
      </c>
      <c r="P205" s="921" t="str">
        <f>IF(ISBLANK('Emission Reduction Strategy'!G28),"",'Emission Reduction Strategy'!G28)</f>
        <v/>
      </c>
      <c r="Q205" s="921" t="str">
        <f>IF(ISBLANK('Emission Reduction Strategy'!H28),"",'Emission Reduction Strategy'!H28)</f>
        <v/>
      </c>
      <c r="R205" s="921" t="str">
        <f>IF(ISBLANK('Emission Reduction Strategy'!I28),"",'Emission Reduction Strategy'!I28)</f>
        <v/>
      </c>
      <c r="S205" s="921" t="str">
        <f>IF(ISBLANK('Emission Reduction Strategy'!J28),"",'Emission Reduction Strategy'!J28)</f>
        <v/>
      </c>
      <c r="T205" s="921" t="str">
        <f>IF(ISBLANK('Emission Reduction Strategy'!K28),"",'Emission Reduction Strategy'!K28)</f>
        <v/>
      </c>
      <c r="U205" s="921" t="str">
        <f>IF(ISBLANK('Emission Reduction Strategy'!L28),"",'Emission Reduction Strategy'!L28)</f>
        <v/>
      </c>
      <c r="V205" s="921" t="str">
        <f>IF(ISBLANK('Emission Reduction Strategy'!M28),"",'Emission Reduction Strategy'!M28)</f>
        <v/>
      </c>
      <c r="W205" s="921" t="str">
        <f>IF(ISBLANK('Emission Reduction Strategy'!N28),"",'Emission Reduction Strategy'!N28)</f>
        <v/>
      </c>
      <c r="X205" s="921" t="str">
        <f>IF(ISBLANK('Emission Reduction Strategy'!O28),"",'Emission Reduction Strategy'!O28)</f>
        <v/>
      </c>
      <c r="Y205" s="922" t="str">
        <f>IF(ISBLANK('Emission Reduction Strategy'!P28),"",'Emission Reduction Strategy'!P28)</f>
        <v/>
      </c>
      <c r="Z205" s="790"/>
      <c r="AA205" s="790"/>
      <c r="AB205" s="790"/>
      <c r="AC205" s="923"/>
      <c r="AD205" s="796"/>
      <c r="AE205" s="792"/>
      <c r="AF205" s="792"/>
      <c r="AG205" s="792"/>
      <c r="AH205" s="792"/>
      <c r="AI205" s="792"/>
      <c r="AJ205" s="792"/>
      <c r="AK205" s="792"/>
      <c r="AL205" s="792"/>
      <c r="AM205" s="792"/>
      <c r="AN205" s="792"/>
      <c r="AO205" s="193"/>
      <c r="AP205" s="193"/>
      <c r="AQ205" s="156"/>
      <c r="AR205" s="157"/>
      <c r="AS205" s="157"/>
      <c r="AT205" s="156"/>
      <c r="AU205" s="157"/>
      <c r="AV205" s="157"/>
      <c r="AW205" s="156"/>
      <c r="AX205" s="157"/>
      <c r="AY205" s="157"/>
      <c r="AZ205" s="156"/>
      <c r="BA205" s="157"/>
      <c r="BB205" s="157"/>
      <c r="BC205" s="156"/>
      <c r="BD205" s="157"/>
      <c r="BE205" s="157"/>
      <c r="BF205" s="156"/>
      <c r="BG205" s="157"/>
      <c r="BH205" s="157"/>
      <c r="BI205" s="156"/>
      <c r="BJ205" s="157"/>
      <c r="BK205" s="157"/>
      <c r="BL205" s="156"/>
      <c r="BM205" s="157"/>
      <c r="BN205" s="157"/>
      <c r="BO205" s="157"/>
      <c r="BP205" s="157"/>
      <c r="BQ205" s="157"/>
      <c r="BR205" s="157"/>
      <c r="BS205" s="157"/>
      <c r="BT205" s="157"/>
      <c r="BU205" s="157"/>
      <c r="BV205" s="157"/>
      <c r="BW205" s="157"/>
      <c r="BX205" s="156"/>
      <c r="BY205" s="157"/>
      <c r="BZ205" s="157"/>
      <c r="CA205" s="155"/>
      <c r="CB205" s="190"/>
      <c r="CI205" s="191"/>
      <c r="CK205" s="191"/>
      <c r="CL205" s="191"/>
      <c r="CN205" s="191"/>
      <c r="CO205" s="191"/>
      <c r="CP205" s="191"/>
      <c r="CT205" s="191"/>
      <c r="CU205" s="191"/>
      <c r="CV205" s="191"/>
      <c r="CW205" s="191"/>
      <c r="CX205" s="191"/>
      <c r="CY205" s="191"/>
      <c r="CZ205" s="191"/>
      <c r="DA205" s="191"/>
      <c r="DB205" s="191"/>
      <c r="DC205" s="191"/>
      <c r="DD205" s="191"/>
      <c r="DH205" s="191"/>
      <c r="DX205" s="191"/>
      <c r="DY205" s="191"/>
      <c r="DZ205" s="191"/>
      <c r="ED205" s="191"/>
      <c r="EE205" s="191"/>
      <c r="ET205" s="192"/>
      <c r="EU205" s="192"/>
      <c r="EV205" s="192"/>
      <c r="EW205" s="155"/>
      <c r="EX205" s="155"/>
      <c r="EY205" s="155"/>
      <c r="EZ205" s="155"/>
      <c r="FA205" s="155"/>
      <c r="FB205" s="155"/>
      <c r="FC205" s="155"/>
      <c r="FD205" s="155"/>
      <c r="FE205" s="155"/>
      <c r="FF205" s="155"/>
      <c r="FG205" s="155"/>
      <c r="FH205" s="155"/>
      <c r="FI205" s="155"/>
      <c r="FJ205" s="155"/>
      <c r="FK205" s="155"/>
      <c r="FL205" s="155"/>
      <c r="FM205" s="155"/>
      <c r="FO205" s="155"/>
      <c r="FQ205" s="155"/>
      <c r="FR205" s="155"/>
      <c r="FS205" s="155"/>
      <c r="FU205" s="155"/>
      <c r="FV205" s="155"/>
      <c r="FW205" s="155"/>
      <c r="FX205" s="155"/>
      <c r="FY205" s="155"/>
      <c r="FZ205" s="155"/>
      <c r="GB205" s="155"/>
      <c r="GE205" s="155"/>
    </row>
    <row r="206" spans="1:194" s="121" customFormat="1" ht="10.15" customHeight="1" x14ac:dyDescent="0.2">
      <c r="A206" s="924"/>
      <c r="B206" s="925"/>
      <c r="C206" s="926"/>
      <c r="D206" s="734"/>
      <c r="E206" s="734"/>
      <c r="F206" s="734"/>
      <c r="G206" s="743"/>
      <c r="H206" s="743"/>
      <c r="I206" s="743"/>
      <c r="J206" s="743"/>
      <c r="K206" s="743"/>
      <c r="L206" s="743"/>
      <c r="M206" s="743"/>
      <c r="N206" s="743"/>
      <c r="O206" s="743"/>
      <c r="P206" s="743"/>
      <c r="Q206" s="743"/>
      <c r="R206" s="743"/>
      <c r="S206" s="743"/>
      <c r="T206" s="743"/>
      <c r="U206" s="743"/>
      <c r="V206" s="743"/>
      <c r="W206" s="743"/>
      <c r="X206" s="743"/>
      <c r="Y206" s="743"/>
      <c r="Z206" s="743"/>
      <c r="AA206" s="743"/>
      <c r="AB206" s="743"/>
      <c r="AC206" s="743"/>
      <c r="AD206" s="743"/>
      <c r="AE206" s="734"/>
      <c r="AF206" s="734"/>
      <c r="AG206" s="734"/>
      <c r="AH206" s="734"/>
      <c r="AI206" s="734"/>
      <c r="AJ206" s="734"/>
      <c r="AK206" s="734"/>
      <c r="AL206" s="734"/>
      <c r="AM206" s="734"/>
      <c r="AN206" s="734"/>
      <c r="AR206" s="122"/>
      <c r="AS206" s="122"/>
      <c r="AU206" s="122"/>
      <c r="AV206" s="122"/>
      <c r="AX206" s="122"/>
      <c r="AY206" s="122"/>
      <c r="BA206" s="122"/>
      <c r="BB206" s="122"/>
      <c r="BD206" s="122"/>
      <c r="BE206" s="122"/>
      <c r="BG206" s="122"/>
      <c r="BH206" s="122"/>
      <c r="BI206" s="124"/>
      <c r="BJ206" s="123"/>
      <c r="BK206" s="123"/>
      <c r="BL206" s="124"/>
      <c r="BM206" s="123"/>
      <c r="BN206" s="123"/>
      <c r="BO206" s="123"/>
      <c r="BP206" s="123"/>
      <c r="BQ206" s="123"/>
      <c r="BR206" s="123"/>
      <c r="BS206" s="123"/>
      <c r="BT206" s="123"/>
      <c r="BU206" s="123"/>
      <c r="BV206" s="123"/>
      <c r="BW206" s="123"/>
      <c r="BY206" s="122"/>
      <c r="BZ206" s="122"/>
      <c r="CA206" s="139"/>
      <c r="CB206" s="142"/>
      <c r="CD206" s="139"/>
      <c r="CE206" s="139"/>
      <c r="CG206" s="139"/>
      <c r="CH206" s="139"/>
      <c r="CI206" s="139"/>
      <c r="CJ206" s="139"/>
      <c r="CK206" s="139"/>
      <c r="CL206" s="139"/>
      <c r="CN206" s="139"/>
      <c r="CO206" s="139"/>
      <c r="CP206" s="139"/>
      <c r="CT206" s="139"/>
      <c r="CU206" s="139"/>
      <c r="CV206" s="139"/>
      <c r="CW206" s="139"/>
      <c r="CX206" s="139"/>
      <c r="CY206" s="139"/>
      <c r="CZ206" s="139"/>
      <c r="DA206" s="139"/>
      <c r="DB206" s="139"/>
      <c r="DC206" s="139"/>
      <c r="DD206" s="139"/>
      <c r="DF206" s="139"/>
      <c r="DG206" s="139"/>
      <c r="DH206" s="139"/>
      <c r="DJ206" s="144"/>
      <c r="DK206" s="124"/>
      <c r="DL206" s="124"/>
      <c r="DM206" s="139"/>
      <c r="DT206" s="139"/>
      <c r="EC206" s="139"/>
      <c r="ED206" s="143"/>
      <c r="EE206" s="143"/>
      <c r="EI206" s="124"/>
      <c r="ES206" s="139"/>
      <c r="ET206" s="141"/>
      <c r="EU206" s="141"/>
      <c r="EV206" s="141"/>
      <c r="EW206" s="139"/>
      <c r="EX206" s="139"/>
      <c r="EY206" s="139"/>
      <c r="EZ206" s="139"/>
      <c r="FA206" s="139"/>
      <c r="FB206" s="139"/>
      <c r="FC206" s="139"/>
      <c r="FD206" s="139"/>
      <c r="FE206" s="139"/>
      <c r="FF206" s="139"/>
      <c r="FG206" s="139"/>
      <c r="FH206" s="139"/>
      <c r="FI206" s="139"/>
      <c r="FJ206" s="139"/>
      <c r="FK206" s="139"/>
      <c r="FL206" s="139"/>
      <c r="FM206" s="139"/>
      <c r="FO206" s="139"/>
      <c r="FQ206" s="139"/>
      <c r="FR206" s="139"/>
      <c r="FS206" s="139"/>
      <c r="FU206" s="139"/>
      <c r="FV206" s="139"/>
      <c r="FW206" s="144"/>
      <c r="FX206" s="144"/>
      <c r="FY206" s="144"/>
      <c r="FZ206" s="144"/>
      <c r="GA206" s="124"/>
      <c r="GB206" s="144"/>
      <c r="GC206" s="124"/>
      <c r="GD206" s="124"/>
      <c r="GE206" s="144"/>
      <c r="GF206" s="124"/>
      <c r="GG206" s="124"/>
      <c r="GH206" s="124"/>
      <c r="GI206" s="124"/>
      <c r="GJ206" s="124"/>
      <c r="GK206" s="124"/>
      <c r="GL206" s="124"/>
    </row>
    <row r="207" spans="1:194" s="124" customFormat="1" x14ac:dyDescent="0.2">
      <c r="A207" s="924"/>
      <c r="B207" s="790"/>
      <c r="C207" s="790"/>
      <c r="D207" s="790"/>
      <c r="E207" s="790"/>
      <c r="F207" s="794"/>
      <c r="G207" s="794"/>
      <c r="H207" s="794"/>
      <c r="I207" s="794"/>
      <c r="J207" s="794"/>
      <c r="K207" s="794"/>
      <c r="L207" s="794"/>
      <c r="M207" s="794"/>
      <c r="N207" s="794"/>
      <c r="O207" s="794"/>
      <c r="P207" s="794"/>
      <c r="Q207" s="794"/>
      <c r="R207" s="794"/>
      <c r="S207" s="794"/>
      <c r="T207" s="794"/>
      <c r="U207" s="794"/>
      <c r="V207" s="794"/>
      <c r="W207" s="794"/>
      <c r="X207" s="794"/>
      <c r="Y207" s="794"/>
      <c r="Z207" s="794"/>
      <c r="AA207" s="794"/>
      <c r="AB207" s="794"/>
      <c r="AC207" s="794"/>
      <c r="AD207" s="794"/>
      <c r="AE207" s="794"/>
      <c r="AF207" s="794"/>
      <c r="AG207" s="794"/>
      <c r="AH207" s="794"/>
      <c r="AI207" s="794"/>
      <c r="AJ207" s="794"/>
      <c r="AK207" s="794"/>
      <c r="AL207" s="794"/>
      <c r="AM207" s="794"/>
      <c r="AN207" s="794"/>
      <c r="AO207" s="155"/>
      <c r="AP207" s="155"/>
      <c r="AQ207" s="155"/>
      <c r="AR207" s="155"/>
      <c r="AS207" s="123"/>
      <c r="AU207" s="123"/>
      <c r="AV207" s="123"/>
      <c r="AX207" s="123"/>
      <c r="AY207" s="123"/>
      <c r="BA207" s="123"/>
      <c r="BB207" s="123"/>
      <c r="BD207" s="123"/>
      <c r="BE207" s="123"/>
      <c r="BG207" s="123"/>
      <c r="BH207" s="123"/>
      <c r="BJ207" s="123"/>
      <c r="BK207" s="123"/>
      <c r="BM207" s="123"/>
      <c r="BN207" s="123"/>
      <c r="BO207" s="123"/>
      <c r="BP207" s="123"/>
      <c r="BQ207" s="123"/>
      <c r="BR207" s="123"/>
      <c r="BS207" s="123"/>
      <c r="BT207" s="123"/>
      <c r="BU207" s="123"/>
      <c r="BV207" s="123"/>
      <c r="BW207" s="123"/>
      <c r="BY207" s="123"/>
      <c r="BZ207" s="123"/>
      <c r="CA207" s="144"/>
      <c r="CB207" s="147"/>
      <c r="CD207" s="144"/>
      <c r="CE207" s="144"/>
      <c r="CG207" s="144"/>
      <c r="CH207" s="144"/>
      <c r="CI207" s="144"/>
      <c r="CJ207" s="144"/>
      <c r="CK207" s="144"/>
      <c r="CL207" s="144"/>
      <c r="CN207" s="144"/>
      <c r="CO207" s="144"/>
      <c r="CP207" s="144"/>
      <c r="CT207" s="144"/>
      <c r="CU207" s="144"/>
      <c r="CV207" s="144"/>
      <c r="CW207" s="144"/>
      <c r="CX207" s="144"/>
      <c r="CY207" s="144"/>
      <c r="CZ207" s="144"/>
      <c r="DA207" s="144"/>
      <c r="DB207" s="144"/>
      <c r="DC207" s="144"/>
      <c r="DD207" s="144"/>
      <c r="DF207" s="144"/>
      <c r="DG207" s="144"/>
      <c r="DH207" s="144"/>
      <c r="DJ207" s="144"/>
      <c r="DM207" s="144"/>
      <c r="DT207" s="144"/>
      <c r="EC207" s="144"/>
      <c r="ED207" s="148"/>
      <c r="EE207" s="148"/>
      <c r="ES207" s="144"/>
      <c r="ET207" s="146"/>
      <c r="EU207" s="146"/>
      <c r="EV207" s="146"/>
      <c r="EW207" s="144"/>
      <c r="EX207" s="144"/>
      <c r="EY207" s="144"/>
      <c r="EZ207" s="144"/>
      <c r="FA207" s="144"/>
      <c r="FB207" s="144"/>
      <c r="FC207" s="144"/>
      <c r="FD207" s="144"/>
      <c r="FE207" s="144"/>
      <c r="FF207" s="144"/>
      <c r="FG207" s="144"/>
      <c r="FH207" s="144"/>
      <c r="FI207" s="144"/>
      <c r="FJ207" s="144"/>
      <c r="FK207" s="144"/>
      <c r="FL207" s="144"/>
      <c r="FM207" s="144"/>
      <c r="FO207" s="144"/>
      <c r="FQ207" s="144"/>
      <c r="FR207" s="144"/>
      <c r="FS207" s="144"/>
      <c r="FU207" s="144"/>
      <c r="FV207" s="144"/>
      <c r="FW207" s="144"/>
      <c r="FX207" s="144"/>
      <c r="FY207" s="144"/>
      <c r="FZ207" s="144"/>
      <c r="GB207" s="144"/>
      <c r="GE207" s="144"/>
    </row>
    <row r="208" spans="1:194" s="124" customFormat="1" ht="28.15" customHeight="1" thickBot="1" x14ac:dyDescent="0.4">
      <c r="A208" s="759" t="s">
        <v>0</v>
      </c>
      <c r="B208" s="790"/>
      <c r="C208" s="790"/>
      <c r="D208" s="790"/>
      <c r="E208" s="790"/>
      <c r="F208" s="794"/>
      <c r="G208" s="794"/>
      <c r="H208" s="794"/>
      <c r="I208" s="794"/>
      <c r="J208" s="794"/>
      <c r="K208" s="794"/>
      <c r="L208" s="794"/>
      <c r="M208" s="794"/>
      <c r="N208" s="794"/>
      <c r="O208" s="794"/>
      <c r="P208" s="794"/>
      <c r="Q208" s="794"/>
      <c r="R208" s="794"/>
      <c r="S208" s="794"/>
      <c r="T208" s="794"/>
      <c r="U208" s="794"/>
      <c r="V208" s="794"/>
      <c r="W208" s="794"/>
      <c r="X208" s="794"/>
      <c r="Y208" s="794"/>
      <c r="Z208" s="924" t="s">
        <v>83</v>
      </c>
      <c r="AA208" s="794"/>
      <c r="AB208" s="794"/>
      <c r="AC208" s="794"/>
      <c r="AD208" s="794"/>
      <c r="AE208" s="794"/>
      <c r="AF208" s="794"/>
      <c r="AG208" s="794"/>
      <c r="AH208" s="794"/>
      <c r="AI208" s="794"/>
      <c r="AJ208" s="794"/>
      <c r="AK208" s="794"/>
      <c r="AL208" s="794"/>
      <c r="AM208" s="794"/>
      <c r="AN208" s="794"/>
      <c r="AO208" s="155"/>
      <c r="AP208" s="155"/>
      <c r="AQ208" s="155"/>
      <c r="AR208" s="155"/>
      <c r="AS208" s="123"/>
      <c r="AU208" s="123"/>
      <c r="AV208" s="123"/>
      <c r="AX208" s="123"/>
      <c r="AY208" s="123"/>
      <c r="BA208" s="123"/>
      <c r="BB208" s="123"/>
      <c r="BD208" s="123"/>
      <c r="BE208" s="123"/>
      <c r="BG208" s="123"/>
      <c r="BH208" s="123"/>
      <c r="BJ208" s="123"/>
      <c r="BK208" s="123"/>
      <c r="BM208" s="123"/>
      <c r="BN208" s="123"/>
      <c r="BO208" s="123"/>
      <c r="BP208" s="123"/>
      <c r="BQ208" s="123"/>
      <c r="BR208" s="123"/>
      <c r="BS208" s="123"/>
      <c r="BT208" s="123"/>
      <c r="BU208" s="123"/>
      <c r="BV208" s="123"/>
      <c r="BW208" s="123"/>
      <c r="BY208" s="123"/>
      <c r="BZ208" s="123"/>
      <c r="CA208" s="144"/>
      <c r="CB208" s="147"/>
      <c r="CD208" s="144"/>
      <c r="CE208" s="144"/>
      <c r="CG208" s="144"/>
      <c r="CH208" s="144"/>
      <c r="CI208" s="144"/>
      <c r="CJ208" s="144"/>
      <c r="CK208" s="144"/>
      <c r="CL208" s="144"/>
      <c r="CN208" s="144"/>
      <c r="CO208" s="144"/>
      <c r="CP208" s="144"/>
      <c r="CT208" s="144"/>
      <c r="CU208" s="144"/>
      <c r="CV208" s="144"/>
      <c r="CW208" s="144"/>
      <c r="CX208" s="144"/>
      <c r="CY208" s="144"/>
      <c r="CZ208" s="144"/>
      <c r="DA208" s="144"/>
      <c r="DB208" s="144"/>
      <c r="DC208" s="144"/>
      <c r="DD208" s="144"/>
      <c r="DF208" s="144"/>
      <c r="DG208" s="144"/>
      <c r="DH208" s="144"/>
      <c r="DJ208" s="144"/>
      <c r="DM208" s="144"/>
      <c r="DT208" s="144"/>
      <c r="EC208" s="144"/>
      <c r="ED208" s="148"/>
      <c r="EE208" s="148"/>
      <c r="ES208" s="144"/>
      <c r="ET208" s="146"/>
      <c r="EU208" s="146"/>
      <c r="EV208" s="146"/>
      <c r="EW208" s="144"/>
      <c r="EX208" s="144"/>
      <c r="EY208" s="144"/>
      <c r="EZ208" s="144"/>
      <c r="FA208" s="144"/>
      <c r="FB208" s="144"/>
      <c r="FC208" s="144"/>
      <c r="FD208" s="144"/>
      <c r="FE208" s="144"/>
      <c r="FF208" s="144"/>
      <c r="FG208" s="144"/>
      <c r="FH208" s="144"/>
      <c r="FI208" s="144"/>
      <c r="FJ208" s="144"/>
      <c r="FK208" s="144"/>
      <c r="FL208" s="144"/>
      <c r="FM208" s="144"/>
      <c r="FO208" s="144"/>
      <c r="FQ208" s="144"/>
      <c r="FR208" s="144"/>
      <c r="FS208" s="144"/>
      <c r="FU208" s="144"/>
      <c r="FV208" s="144"/>
      <c r="FW208" s="144"/>
      <c r="FX208" s="144"/>
      <c r="FY208" s="144"/>
      <c r="FZ208" s="144"/>
      <c r="GB208" s="144"/>
      <c r="GE208" s="144"/>
    </row>
    <row r="209" spans="1:194" s="124" customFormat="1" ht="31.9" customHeight="1" x14ac:dyDescent="0.25">
      <c r="A209" s="749"/>
      <c r="B209" s="1643" t="s">
        <v>290</v>
      </c>
      <c r="C209" s="1644"/>
      <c r="D209" s="1645"/>
      <c r="E209" s="1647" t="s">
        <v>427</v>
      </c>
      <c r="F209" s="1648"/>
      <c r="G209" s="1648"/>
      <c r="H209" s="1648"/>
      <c r="I209" s="1648"/>
      <c r="J209" s="1648"/>
      <c r="K209" s="1648"/>
      <c r="L209" s="1648"/>
      <c r="M209" s="1648"/>
      <c r="N209" s="1648"/>
      <c r="O209" s="1648"/>
      <c r="P209" s="1648"/>
      <c r="Q209" s="1648"/>
      <c r="R209" s="1648"/>
      <c r="S209" s="1648"/>
      <c r="T209" s="1648"/>
      <c r="U209" s="1648"/>
      <c r="V209" s="1648"/>
      <c r="W209" s="1648"/>
      <c r="X209" s="1648"/>
      <c r="Y209" s="1648"/>
      <c r="Z209" s="1648"/>
      <c r="AA209" s="1648"/>
      <c r="AB209" s="1648"/>
      <c r="AC209" s="1648"/>
      <c r="AD209" s="1648"/>
      <c r="AE209" s="1648"/>
      <c r="AF209" s="1648"/>
      <c r="AG209" s="1648"/>
      <c r="AH209" s="1648"/>
      <c r="AI209" s="1648"/>
      <c r="AJ209" s="1648"/>
      <c r="AK209" s="1648"/>
      <c r="AL209" s="1648"/>
      <c r="AM209" s="1648"/>
      <c r="AN209" s="1649"/>
      <c r="AO209" s="1616" t="s">
        <v>286</v>
      </c>
      <c r="AP209" s="1617"/>
      <c r="AQ209" s="1617"/>
      <c r="AR209" s="1617"/>
      <c r="AS209" s="1617"/>
      <c r="AT209" s="1617"/>
      <c r="AU209" s="1617"/>
      <c r="AV209" s="1617"/>
      <c r="AW209" s="1617"/>
      <c r="AX209" s="1617"/>
      <c r="AY209" s="1617"/>
      <c r="AZ209" s="1617"/>
      <c r="BA209" s="1617"/>
      <c r="BB209" s="1617"/>
      <c r="BC209" s="1617"/>
      <c r="BD209" s="1617"/>
      <c r="BE209" s="1617"/>
      <c r="BF209" s="1617"/>
      <c r="BG209" s="1617"/>
      <c r="BH209" s="1617"/>
      <c r="BI209" s="1617"/>
      <c r="BJ209" s="1617"/>
      <c r="BK209" s="1617"/>
      <c r="BL209" s="1617"/>
      <c r="BM209" s="1617"/>
      <c r="BN209" s="1617"/>
      <c r="BO209" s="1617"/>
      <c r="BP209" s="1617"/>
      <c r="BQ209" s="1617"/>
      <c r="BR209" s="1617"/>
      <c r="BS209" s="1617"/>
      <c r="BT209" s="1617"/>
      <c r="BU209" s="1617"/>
      <c r="BV209" s="1621"/>
      <c r="BW209" s="1616" t="s">
        <v>287</v>
      </c>
      <c r="BX209" s="1617"/>
      <c r="BY209" s="1617"/>
      <c r="BZ209" s="1617"/>
      <c r="CA209" s="1617"/>
      <c r="CB209" s="1617"/>
      <c r="CC209" s="1617"/>
      <c r="CD209" s="1617"/>
      <c r="CE209" s="1617"/>
      <c r="CF209" s="1617"/>
      <c r="CG209" s="1617"/>
      <c r="CH209" s="1617"/>
      <c r="CI209" s="1617"/>
      <c r="CJ209" s="1617"/>
      <c r="CK209" s="1617"/>
      <c r="CL209" s="1617"/>
      <c r="CM209" s="1617"/>
      <c r="CN209" s="1617"/>
      <c r="CO209" s="1617"/>
      <c r="CP209" s="1617"/>
      <c r="CQ209" s="1617"/>
      <c r="CR209" s="1617"/>
      <c r="CS209" s="1617"/>
      <c r="CT209" s="1617"/>
      <c r="CU209" s="1617"/>
      <c r="CV209" s="1617"/>
      <c r="CW209" s="1617"/>
      <c r="CX209" s="1617"/>
      <c r="CY209" s="1617"/>
      <c r="CZ209" s="1617"/>
      <c r="DA209" s="1617"/>
      <c r="DB209" s="1617"/>
      <c r="DC209" s="1618"/>
      <c r="DD209" s="1619"/>
      <c r="DE209" s="1620"/>
      <c r="DF209" s="1620"/>
      <c r="DG209" s="1620"/>
      <c r="DH209" s="1620"/>
      <c r="DI209" s="1620"/>
      <c r="DJ209" s="1620"/>
      <c r="DK209" s="1620"/>
      <c r="DL209" s="1620"/>
      <c r="DM209" s="1620"/>
      <c r="DN209" s="1620"/>
      <c r="DO209" s="1615"/>
      <c r="DP209" s="1615"/>
      <c r="DT209" s="144"/>
      <c r="EC209" s="144"/>
      <c r="ED209" s="148"/>
      <c r="EE209" s="148"/>
      <c r="ES209" s="144"/>
      <c r="ET209" s="146"/>
      <c r="EU209" s="146"/>
      <c r="EV209" s="146"/>
      <c r="EW209" s="144"/>
      <c r="EX209" s="144"/>
      <c r="EY209" s="144"/>
      <c r="EZ209" s="144"/>
      <c r="FA209" s="144"/>
      <c r="FB209" s="144"/>
      <c r="FC209" s="144"/>
      <c r="FD209" s="144"/>
      <c r="FE209" s="144"/>
      <c r="FF209" s="144"/>
      <c r="FG209" s="144"/>
      <c r="FH209" s="144"/>
      <c r="FI209" s="144"/>
      <c r="FJ209" s="144"/>
      <c r="FK209" s="144"/>
      <c r="FL209" s="144"/>
      <c r="FM209" s="144"/>
      <c r="FO209" s="144"/>
      <c r="FQ209" s="144"/>
      <c r="FR209" s="144"/>
      <c r="FS209" s="144"/>
      <c r="FU209" s="144"/>
      <c r="FV209" s="144"/>
      <c r="FW209" s="144"/>
      <c r="FX209" s="144"/>
      <c r="FY209" s="144"/>
      <c r="FZ209" s="144"/>
      <c r="GB209" s="144"/>
      <c r="GE209" s="144"/>
    </row>
    <row r="210" spans="1:194" s="124" customFormat="1" ht="57.6" customHeight="1" x14ac:dyDescent="0.2">
      <c r="A210" s="927" t="s">
        <v>442</v>
      </c>
      <c r="B210" s="928" t="s">
        <v>14</v>
      </c>
      <c r="C210" s="929" t="s">
        <v>425</v>
      </c>
      <c r="D210" s="930" t="s">
        <v>261</v>
      </c>
      <c r="E210" s="931" t="s">
        <v>15</v>
      </c>
      <c r="F210" s="932" t="s">
        <v>16</v>
      </c>
      <c r="G210" s="932" t="s">
        <v>17</v>
      </c>
      <c r="H210" s="933" t="s">
        <v>18</v>
      </c>
      <c r="I210" s="932" t="s">
        <v>19</v>
      </c>
      <c r="J210" s="932" t="s">
        <v>20</v>
      </c>
      <c r="K210" s="933" t="s">
        <v>21</v>
      </c>
      <c r="L210" s="932" t="s">
        <v>22</v>
      </c>
      <c r="M210" s="932" t="s">
        <v>23</v>
      </c>
      <c r="N210" s="933" t="s">
        <v>24</v>
      </c>
      <c r="O210" s="932" t="s">
        <v>25</v>
      </c>
      <c r="P210" s="932" t="s">
        <v>26</v>
      </c>
      <c r="Q210" s="933" t="s">
        <v>27</v>
      </c>
      <c r="R210" s="932" t="s">
        <v>28</v>
      </c>
      <c r="S210" s="932" t="s">
        <v>29</v>
      </c>
      <c r="T210" s="933" t="s">
        <v>30</v>
      </c>
      <c r="U210" s="932" t="s">
        <v>31</v>
      </c>
      <c r="V210" s="932" t="s">
        <v>32</v>
      </c>
      <c r="W210" s="933" t="s">
        <v>33</v>
      </c>
      <c r="X210" s="932" t="s">
        <v>34</v>
      </c>
      <c r="Y210" s="932" t="s">
        <v>35</v>
      </c>
      <c r="Z210" s="933" t="s">
        <v>36</v>
      </c>
      <c r="AA210" s="932" t="s">
        <v>37</v>
      </c>
      <c r="AB210" s="932" t="s">
        <v>38</v>
      </c>
      <c r="AC210" s="933" t="s">
        <v>39</v>
      </c>
      <c r="AD210" s="932" t="s">
        <v>40</v>
      </c>
      <c r="AE210" s="934" t="s">
        <v>41</v>
      </c>
      <c r="AF210" s="933" t="s">
        <v>458</v>
      </c>
      <c r="AG210" s="932" t="s">
        <v>459</v>
      </c>
      <c r="AH210" s="934" t="s">
        <v>460</v>
      </c>
      <c r="AI210" s="933" t="s">
        <v>461</v>
      </c>
      <c r="AJ210" s="932" t="s">
        <v>462</v>
      </c>
      <c r="AK210" s="934" t="s">
        <v>463</v>
      </c>
      <c r="AL210" s="933" t="s">
        <v>464</v>
      </c>
      <c r="AM210" s="932" t="s">
        <v>465</v>
      </c>
      <c r="AN210" s="934" t="s">
        <v>466</v>
      </c>
      <c r="AO210" s="260" t="s">
        <v>42</v>
      </c>
      <c r="AP210" s="131" t="s">
        <v>43</v>
      </c>
      <c r="AQ210" s="132" t="s">
        <v>44</v>
      </c>
      <c r="AR210" s="130" t="s">
        <v>45</v>
      </c>
      <c r="AS210" s="131" t="s">
        <v>46</v>
      </c>
      <c r="AT210" s="130" t="s">
        <v>47</v>
      </c>
      <c r="AU210" s="131" t="s">
        <v>48</v>
      </c>
      <c r="AV210" s="130" t="s">
        <v>49</v>
      </c>
      <c r="AW210" s="131" t="s">
        <v>50</v>
      </c>
      <c r="AX210" s="132" t="s">
        <v>51</v>
      </c>
      <c r="AY210" s="130" t="s">
        <v>52</v>
      </c>
      <c r="AZ210" s="131" t="s">
        <v>53</v>
      </c>
      <c r="BA210" s="132" t="s">
        <v>54</v>
      </c>
      <c r="BB210" s="132" t="s">
        <v>55</v>
      </c>
      <c r="BC210" s="130" t="s">
        <v>56</v>
      </c>
      <c r="BD210" s="131" t="s">
        <v>57</v>
      </c>
      <c r="BE210" s="130" t="s">
        <v>69</v>
      </c>
      <c r="BF210" s="131" t="s">
        <v>58</v>
      </c>
      <c r="BG210" s="132" t="s">
        <v>59</v>
      </c>
      <c r="BH210" s="132" t="s">
        <v>60</v>
      </c>
      <c r="BI210" s="130" t="s">
        <v>61</v>
      </c>
      <c r="BJ210" s="131" t="s">
        <v>62</v>
      </c>
      <c r="BK210" s="130" t="s">
        <v>63</v>
      </c>
      <c r="BL210" s="131" t="s">
        <v>64</v>
      </c>
      <c r="BM210" s="130" t="s">
        <v>467</v>
      </c>
      <c r="BN210" s="131" t="s">
        <v>468</v>
      </c>
      <c r="BO210" s="132" t="s">
        <v>469</v>
      </c>
      <c r="BP210" s="130" t="s">
        <v>470</v>
      </c>
      <c r="BQ210" s="131" t="s">
        <v>471</v>
      </c>
      <c r="BR210" s="132" t="s">
        <v>472</v>
      </c>
      <c r="BS210" s="132" t="s">
        <v>473</v>
      </c>
      <c r="BT210" s="130" t="s">
        <v>474</v>
      </c>
      <c r="BU210" s="131" t="s">
        <v>475</v>
      </c>
      <c r="BV210" s="164" t="s">
        <v>288</v>
      </c>
      <c r="BW210" s="260" t="s">
        <v>42</v>
      </c>
      <c r="BX210" s="131" t="s">
        <v>43</v>
      </c>
      <c r="BY210" s="132" t="s">
        <v>44</v>
      </c>
      <c r="BZ210" s="130" t="s">
        <v>45</v>
      </c>
      <c r="CA210" s="131" t="s">
        <v>46</v>
      </c>
      <c r="CB210" s="132" t="s">
        <v>65</v>
      </c>
      <c r="CC210" s="130" t="s">
        <v>47</v>
      </c>
      <c r="CD210" s="131" t="s">
        <v>48</v>
      </c>
      <c r="CE210" s="130" t="s">
        <v>49</v>
      </c>
      <c r="CF210" s="131" t="s">
        <v>50</v>
      </c>
      <c r="CG210" s="130" t="s">
        <v>52</v>
      </c>
      <c r="CH210" s="131" t="s">
        <v>53</v>
      </c>
      <c r="CI210" s="132" t="s">
        <v>66</v>
      </c>
      <c r="CJ210" s="130" t="s">
        <v>56</v>
      </c>
      <c r="CK210" s="131" t="s">
        <v>57</v>
      </c>
      <c r="CL210" s="132" t="s">
        <v>67</v>
      </c>
      <c r="CM210" s="132" t="s">
        <v>68</v>
      </c>
      <c r="CN210" s="130" t="s">
        <v>69</v>
      </c>
      <c r="CO210" s="131" t="s">
        <v>58</v>
      </c>
      <c r="CP210" s="130" t="s">
        <v>61</v>
      </c>
      <c r="CQ210" s="131" t="s">
        <v>62</v>
      </c>
      <c r="CR210" s="132" t="s">
        <v>88</v>
      </c>
      <c r="CS210" s="130" t="s">
        <v>63</v>
      </c>
      <c r="CT210" s="131" t="s">
        <v>64</v>
      </c>
      <c r="CU210" s="130" t="s">
        <v>467</v>
      </c>
      <c r="CV210" s="131" t="s">
        <v>468</v>
      </c>
      <c r="CW210" s="130" t="s">
        <v>470</v>
      </c>
      <c r="CX210" s="131" t="s">
        <v>471</v>
      </c>
      <c r="CY210" s="132" t="s">
        <v>472</v>
      </c>
      <c r="CZ210" s="130" t="s">
        <v>474</v>
      </c>
      <c r="DA210" s="131" t="s">
        <v>475</v>
      </c>
      <c r="DB210" s="132" t="s">
        <v>476</v>
      </c>
      <c r="DC210" s="261" t="s">
        <v>288</v>
      </c>
      <c r="DD210" s="393"/>
      <c r="DE210" s="166"/>
      <c r="DF210" s="166"/>
      <c r="DG210" s="166"/>
      <c r="DH210" s="166"/>
      <c r="DI210" s="166"/>
      <c r="DJ210" s="166"/>
      <c r="DK210" s="166"/>
      <c r="DL210" s="166"/>
      <c r="DM210" s="166"/>
      <c r="DN210" s="166"/>
      <c r="DO210" s="263"/>
      <c r="DP210" s="263"/>
      <c r="DT210" s="144"/>
      <c r="EC210" s="144"/>
      <c r="ED210" s="148"/>
      <c r="EE210" s="148"/>
      <c r="ES210" s="144"/>
      <c r="ET210" s="146"/>
      <c r="EU210" s="146"/>
      <c r="EV210" s="146"/>
      <c r="EW210" s="144"/>
      <c r="EX210" s="144"/>
      <c r="EY210" s="144"/>
      <c r="EZ210" s="144"/>
      <c r="FA210" s="144"/>
      <c r="FB210" s="144"/>
      <c r="FC210" s="144"/>
      <c r="FD210" s="144"/>
      <c r="FE210" s="144"/>
      <c r="FF210" s="144"/>
      <c r="FG210" s="144"/>
      <c r="FH210" s="144"/>
      <c r="FI210" s="144"/>
      <c r="FJ210" s="144"/>
      <c r="FK210" s="144"/>
      <c r="FL210" s="144"/>
      <c r="FM210" s="144"/>
      <c r="FO210" s="144"/>
      <c r="FQ210" s="144"/>
      <c r="FR210" s="144"/>
      <c r="FS210" s="144"/>
      <c r="FU210" s="144"/>
      <c r="FV210" s="144"/>
      <c r="FW210" s="144"/>
      <c r="FX210" s="144"/>
      <c r="FY210" s="144"/>
      <c r="FZ210" s="144"/>
      <c r="GB210" s="144"/>
      <c r="GE210" s="144"/>
    </row>
    <row r="211" spans="1:194" s="124" customFormat="1" ht="25.15" customHeight="1" x14ac:dyDescent="0.2">
      <c r="A211" s="422" t="s">
        <v>513</v>
      </c>
      <c r="B211" s="1042" t="str">
        <f t="shared" ref="B211:C214" si="9">IF(AND(F211="",I211="",L211="",O211="",R211="",AA211="",AD211="",AG211=""),"",(((IF(F211="",0,F211)*$C$219)/10^9)+((IF(I211="",0,I211)*$C$220)/10^9)+((IF(L211="",0,L211)*$C$221)/10^9)+((IF(O211="",0,O211)*$C$222)/10^9)+((IF(R211="",0,R211)*$C$223)/10^9)+((IF(AA211="",0,AA211)*$F$224)/10^9)+((IF(AD211="",0,AD211)*$C$225)/10^9)+((IF(AG211="",0,AG211)*$C$226)/10^9)))</f>
        <v/>
      </c>
      <c r="C211" s="1043" t="str">
        <f t="shared" si="9"/>
        <v/>
      </c>
      <c r="D211" s="1044" t="str">
        <f>IF(AND(B211="",C211=""),"",IF(B211="",C211,IF(C211="",B211,B211+C211)))</f>
        <v/>
      </c>
      <c r="E211" s="1071" t="str">
        <f>IF(AND(F211="",G211=""),"", IF((F211=""), G211,IF((G211=""),F211,F211+G211)))</f>
        <v/>
      </c>
      <c r="F211" s="1074" t="str">
        <f>IF(AND(AO211="",BB211="",BH211="",BS211=""),"",F235)</f>
        <v/>
      </c>
      <c r="G211" s="1072" t="str">
        <f>IF((BW211=""),"",(1-0.1)*(BX211))</f>
        <v/>
      </c>
      <c r="H211" s="1073" t="str">
        <f>IF(AND(I211="",J211=""),"",IF((I211=""),J211, IF((J211=""), I211, I211+J211)))</f>
        <v/>
      </c>
      <c r="I211" s="1072" t="str">
        <f>IF((AR211=""),"",(1-0.1)*(AS211))</f>
        <v/>
      </c>
      <c r="J211" s="935" t="str">
        <f>IF(AND(BZ211="", CM211=""), "", J235)</f>
        <v/>
      </c>
      <c r="K211" s="936" t="str">
        <f>IF(AND(L211="", M211=""),"",IF((L211=""),M211,IF((M211=""),L211,L211+M211)))</f>
        <v/>
      </c>
      <c r="L211" s="937" t="str">
        <f>IF(AND(AT211="", AQ211="", AX211="", BA211="", BG211="", BO211="", BR211=""), "", L235)</f>
        <v/>
      </c>
      <c r="M211" s="935" t="str">
        <f>IF(AND(CC211="",BY211="",CB211="",CI211="",CL211="",CR211="",CY211="",DB211=""),"",M235)</f>
        <v/>
      </c>
      <c r="N211" s="936" t="str">
        <f>IF(AND(AV211="",CE211=""),"",(1-0.1)*(IF(AW211="",0,AW211)+IF(CF211="",0,CF211)))</f>
        <v/>
      </c>
      <c r="O211" s="937" t="str">
        <f>IF((AV211=""),"",(1-0.1)*(AW211))</f>
        <v/>
      </c>
      <c r="P211" s="935" t="str">
        <f>IF((CE211=""),"",(1-0.1)*(CF211))</f>
        <v/>
      </c>
      <c r="Q211" s="936" t="str">
        <f>IF(AND(AY211="",CG211=""),"",(1-0.1)*(IF(AZ211="",0,AZ211)+IF(CH211="",0,CH211)))</f>
        <v/>
      </c>
      <c r="R211" s="937" t="str">
        <f>IF((AY211=""),"",(1-0.1)*(AZ211))</f>
        <v/>
      </c>
      <c r="S211" s="935" t="str">
        <f>IF((CG211=""),"",(1-0.1)*(CH211))</f>
        <v/>
      </c>
      <c r="T211" s="936" t="str">
        <f>IF(AND(BC211="",CJ211=""),"",(1-0.1)*(IF(BD211="",0,BD211)+IF(CK211="",0,CK211)))</f>
        <v/>
      </c>
      <c r="U211" s="937" t="str">
        <f>IF((BC211=""),"",(1-0.1)*(BD211))</f>
        <v/>
      </c>
      <c r="V211" s="937" t="str">
        <f>IF((CJ211=""),"",(1-0.1)*(CK211))</f>
        <v/>
      </c>
      <c r="W211" s="936" t="str">
        <f>IF(AND(BE211="",CN211=""),"",(1-0.1)*(IF(BF211="",0,BF211)+IF(CO211="",0,CO211)))</f>
        <v/>
      </c>
      <c r="X211" s="937" t="str">
        <f>IF((BE211=""),"",(1-0.1)*(BF211))</f>
        <v/>
      </c>
      <c r="Y211" s="935" t="str">
        <f>IF((CN211=""),"",(1-0.1)*(CO211))</f>
        <v/>
      </c>
      <c r="Z211" s="936" t="str">
        <f>IF(AND(BI211="",CP211=""),"",(1-0.1)*(IF(BJ211="",0,BJ211)+IF(CQ211="",0,CQ211)))</f>
        <v/>
      </c>
      <c r="AA211" s="935" t="str">
        <f>IF((BI211=""),"",(1-0.1)*(BJ211))</f>
        <v/>
      </c>
      <c r="AB211" s="937" t="str">
        <f>IF((CP211=""),"",(1-0.1)*(CQ211))</f>
        <v/>
      </c>
      <c r="AC211" s="936" t="str">
        <f>IF(AND(BK211="",CS211=""),"",(1-0.1)*(IF(BL211="",0,BL211)+IF(CT211="",0,CT211)))</f>
        <v/>
      </c>
      <c r="AD211" s="937" t="str">
        <f>IF((BK211=""),"",(1-0.1)*(BL211))</f>
        <v/>
      </c>
      <c r="AE211" s="938" t="str">
        <f>IF((CS211=""),"",(1-0.1)*(CT211))</f>
        <v/>
      </c>
      <c r="AF211" s="936" t="str">
        <f>IF(AND(BM211="",CU211=""),"",(1-0.1)*(IF(BN211="",0,BN211)+IF(CV211="",0,CV211)))</f>
        <v/>
      </c>
      <c r="AG211" s="937" t="str">
        <f>IF((BM211=""),"",(1-0.1)*(BN211))</f>
        <v/>
      </c>
      <c r="AH211" s="938" t="str">
        <f>IF((CU211=""),"",(1-0.1)*(CV211))</f>
        <v/>
      </c>
      <c r="AI211" s="936" t="str">
        <f>IF(AND(BP211="",CW211=""),"",(1-0.1)*(IF(BQ211="",0,BQ211)+IF(CX211="",0,CX211)))</f>
        <v/>
      </c>
      <c r="AJ211" s="937" t="str">
        <f>IF((BP211=""),"",(1-0.1)*(BQ211))</f>
        <v/>
      </c>
      <c r="AK211" s="938" t="str">
        <f>IF((CW211=""),"",(1-0.1)*(CX211))</f>
        <v/>
      </c>
      <c r="AL211" s="936" t="str">
        <f>IF(AND(BT211="",CZ211=""),"",(1-0.1)*(IF(BU211="",0,BU211)+IF(DA211="",0,DA211)))</f>
        <v/>
      </c>
      <c r="AM211" s="937" t="str">
        <f>IF((BT211=""),"",(1-0.1)*(BU211))</f>
        <v/>
      </c>
      <c r="AN211" s="938" t="str">
        <f>IF((CZ211=""),"",(1-0.1)*(DA211))</f>
        <v/>
      </c>
      <c r="AO211" s="262" t="str">
        <f>IF(ISBLANK('GHG Usage'!D10),"",'GHG Usage'!D10)</f>
        <v/>
      </c>
      <c r="AP211" s="135" t="str">
        <f>IF(AO211="", "", AO211*0.4*(1-IF(B202="",0,B202)*0.9))</f>
        <v/>
      </c>
      <c r="AQ211" s="136" t="str">
        <f>IF(AO211="","",0.4*AO211*(1-IF(B202="",0,B202)*0.9))</f>
        <v/>
      </c>
      <c r="AR211" s="134" t="str">
        <f>IF(ISBLANK('GHG Usage'!E10), "",'GHG Usage'!E10)</f>
        <v/>
      </c>
      <c r="AS211" s="135" t="str">
        <f>IF(AR211="","",AR211*0*(1-IF(C202="",0,C202)*0.9))</f>
        <v/>
      </c>
      <c r="AT211" s="189" t="str">
        <f>IF(ISBLANK('GHG Usage'!F10),"",'GHG Usage'!F10)</f>
        <v/>
      </c>
      <c r="AU211" s="172" t="str">
        <f>IF(AT211="","",AT211*0.7*(1-IF(D202="",0,D202)*0.9))</f>
        <v/>
      </c>
      <c r="AV211" s="189" t="str">
        <f>IF(ISBLANK('GHG Usage'!G10),"",'GHG Usage'!G10)</f>
        <v/>
      </c>
      <c r="AW211" s="172" t="str">
        <f>IF(AV211="","",AV211*0.4*(1-IF(E202="",0,E202)*0.9))</f>
        <v/>
      </c>
      <c r="AX211" s="173" t="str">
        <f>IF(AV211="","",0.07*AV211*(1-IF(E202="",0,E202)*0.9))</f>
        <v/>
      </c>
      <c r="AY211" s="189" t="str">
        <f>IF(ISBLANK('GHG Usage'!H10),"",'GHG Usage'!H10)</f>
        <v/>
      </c>
      <c r="AZ211" s="172" t="str">
        <f>IF(AY211="","",AY211*0.2*(1-IF(F202="",0,F202)*0.9))</f>
        <v/>
      </c>
      <c r="BA211" s="173" t="str">
        <f>IF(AY211="","",0.2*AY211*(1-IF(F202="",0,F202)*0.9))</f>
        <v/>
      </c>
      <c r="BB211" s="173" t="str">
        <f>IF(AY211="","",0.2*AY211*(1-IF(F202="",0,F202)*0.9))</f>
        <v/>
      </c>
      <c r="BC211" s="134" t="str">
        <f>IF(ISBLANK('GHG Usage'!I10),"",'GHG Usage'!I10)</f>
        <v/>
      </c>
      <c r="BD211" s="137" t="str">
        <f>IF(BC211="","",BC211*0*(1-IF(G202="",0,G202)*0))</f>
        <v/>
      </c>
      <c r="BE211" s="189" t="str">
        <f>IF(ISBLANK('GHG Usage'!J10),"",'GHG Usage'!J10)</f>
        <v/>
      </c>
      <c r="BF211" s="172" t="str">
        <f>IF(BE211="","",BE211*0.1*(1-IF(H202="",0,H202)*0))</f>
        <v/>
      </c>
      <c r="BG211" s="173" t="str">
        <f>IF(BE211="","",0.3*BE211*(1-IF(H202="",0,H202)*0.9))</f>
        <v/>
      </c>
      <c r="BH211" s="173" t="str">
        <f>IF(BE211="","",0.2*BE211*(1-IF(H202="",0,H202)*0.9))</f>
        <v/>
      </c>
      <c r="BI211" s="134" t="str">
        <f>IF(ISBLANK('GHG Usage'!K10),"",'GHG Usage'!K10)</f>
        <v/>
      </c>
      <c r="BJ211" s="269" t="str">
        <f>IF(BI211="","",IF('Emission Reduction Strategy'!D34=TRUE,(BI211)*0*(1-IF('Facility&amp;Emissions Info'!I202="",0,'Facility&amp;Emissions Info'!I202)*0.95),(BI211)*(0.2)*(1-IF('Facility&amp;Emissions Info'!I202="",0,'Facility&amp;Emissions Info'!I202)*0.95)))</f>
        <v/>
      </c>
      <c r="BK211" s="189" t="str">
        <f>IF(ISBLANK('GHG Usage'!L10), "", 'GHG Usage'!L10)</f>
        <v/>
      </c>
      <c r="BL211" s="172" t="str">
        <f>IF(BK211="","",BK211*0.2*(1-IF(J202="",0,J202)*0.9))</f>
        <v/>
      </c>
      <c r="BM211" s="189" t="str">
        <f>IF(ISBLANK('GHG Usage'!M10), "",'GHG Usage'!M10)</f>
        <v/>
      </c>
      <c r="BN211" s="172" t="str">
        <f>IF(BM211="","",BM211*0.06*(1-IF(K202="",0,K202)*0))</f>
        <v/>
      </c>
      <c r="BO211" s="173" t="str">
        <f>IF(BM211="","",0.08*BM211*(1-IF(K202="",0,K202)*0.9))</f>
        <v/>
      </c>
      <c r="BP211" s="189" t="str">
        <f>IF(ISBLANK('GHG Usage'!N10), "", 'GHG Usage'!N10)</f>
        <v/>
      </c>
      <c r="BQ211" s="172" t="str">
        <f>IF(BP211="","",BP211*0.2*(1-IF(L202="",0,L202)*0))</f>
        <v/>
      </c>
      <c r="BR211" s="173" t="str">
        <f>IF(BP211="","",0.2*BP211*(1-IF(L202="",0,L202)*0.9))</f>
        <v/>
      </c>
      <c r="BS211" s="173" t="str">
        <f>IF(BP211="","",0.2*BP211*(1-IF(L202="",0,L202)*0.9))</f>
        <v/>
      </c>
      <c r="BT211" s="189" t="str">
        <f>IF(ISBLANK('GHG Usage'!O10),"",'GHG Usage'!O10)</f>
        <v/>
      </c>
      <c r="BU211" s="172" t="str">
        <f>IF(BT211="","",BT211*0*(1-IF(M202="",0,M202)*0))</f>
        <v/>
      </c>
      <c r="BV211" s="195"/>
      <c r="BW211" s="262" t="str">
        <f>IF(ISBLANK('GHG Usage'!D17), "", 'GHG Usage'!D17)</f>
        <v/>
      </c>
      <c r="BX211" s="137" t="str">
        <f>IF(BW211="","",BW211*0.6*(1-IF(N202="",0,N202)*0.9))</f>
        <v/>
      </c>
      <c r="BY211" s="138" t="str">
        <f>IF(BW211="","",0.1*BW211*(1-IF(N202="",0,N202)*0.9))</f>
        <v/>
      </c>
      <c r="BZ211" s="134" t="str">
        <f>IF(ISBLANK('GHG Usage'!E17),"",'GHG Usage'!E17)</f>
        <v/>
      </c>
      <c r="CA211" s="137" t="str">
        <f>IF(BZ211="","",BZ211*0.4*(1-IF(O202="",0,O202)*0.9))</f>
        <v/>
      </c>
      <c r="CB211" s="138" t="str">
        <f>IF(BZ211="","",0.1*BZ211*(1-IF(O202="",0,O202)*0.9))</f>
        <v/>
      </c>
      <c r="CC211" s="134" t="str">
        <f>IF(ISBLANK('GHG Usage'!F17),"",'GHG Usage'!F17)</f>
        <v/>
      </c>
      <c r="CD211" s="137" t="str">
        <f>IF(CC211="","",CC211*0.9*(1-IF(P202="",0,P202)*0.9))</f>
        <v/>
      </c>
      <c r="CE211" s="134" t="str">
        <f>IF(ISBLANK('GHG Usage'!G17),"",'GHG Usage'!G17)</f>
        <v/>
      </c>
      <c r="CF211" s="137" t="str">
        <f>IF(CE211="","",CE211*0*(1-IF(Q202="",0,Q198)*0.9))</f>
        <v/>
      </c>
      <c r="CG211" s="134" t="str">
        <f>IF(ISBLANK('GHG Usage'!H17),"",'GHG Usage'!H17)</f>
        <v/>
      </c>
      <c r="CH211" s="137" t="str">
        <f>IF(CG211="","",CG211*0.1*(1-IF(R202="",0,R202)*0.9))</f>
        <v/>
      </c>
      <c r="CI211" s="138" t="str">
        <f>IF(CG211="","",0.1*CG211*(1-IF(R202="",0,R202)*0.9))</f>
        <v/>
      </c>
      <c r="CJ211" s="189" t="str">
        <f>IF(ISBLANK('GHG Usage'!I17),"",'GHG Usage'!I17)</f>
        <v/>
      </c>
      <c r="CK211" s="267" t="str">
        <f>IF(CJ211="","",CJ211*0.1*(1-IF(S202="",0,S202)*0))</f>
        <v/>
      </c>
      <c r="CL211" s="268" t="str">
        <f>IF(CJ211="","",0.1*CJ211*(1-IF(S202="",0,S202)*0.9))</f>
        <v/>
      </c>
      <c r="CM211" s="268" t="str">
        <f>IF(CJ211="","",0.04*CJ211*(1-IF(S202="",0,S202)*0.9))</f>
        <v/>
      </c>
      <c r="CN211" s="134" t="str">
        <f>IF(ISBLANK('GHG Usage'!J17),"",'GHG Usage'!J17)</f>
        <v/>
      </c>
      <c r="CO211" s="137" t="str">
        <f>IF(CN211="","",CN211*0*(1-IF(T202="",0,T202)*0))</f>
        <v/>
      </c>
      <c r="CP211" s="189" t="str">
        <f>IF(ISBLANK('GHG Usage'!K17),"",'GHG Usage'!K17)</f>
        <v/>
      </c>
      <c r="CQ211" s="482" t="str">
        <f>IF(CP211="","",IF('Emission Reduction Strategy'!L34=TRUE,(CP211)*(0.02)*(1-IF('Facility&amp;Emissions Info'!U202="",0,'Facility&amp;Emissions Info'!U202)*0.95),(CP211)*(0.2)*(1-IF(U202="",0,U202)*0.95)))</f>
        <v/>
      </c>
      <c r="CR211" s="483" t="str">
        <f>IF(CP211="","",IF('Emission Reduction Strategy'!L34=TRUE,(0.02)*(CP211)*(1-IF('Facility&amp;Emissions Info'!U202="",0,'Facility&amp;Emissions Info'!U202)*0.9),(0.1)*(CP211)*(1-IF('Facility&amp;Emissions Info'!U202="",0,'Facility&amp;Emissions Info'!U202)*0.9)))</f>
        <v/>
      </c>
      <c r="CS211" s="355" t="str">
        <f>IF(ISBLANK('GHG Usage'!L17),"",'GHG Usage'!L17)</f>
        <v/>
      </c>
      <c r="CT211" s="137" t="str">
        <f>IF(CS211="","",CS211*0*(1-IF(V202="",0,V202)*0.9))</f>
        <v/>
      </c>
      <c r="CU211" s="189" t="str">
        <f>IF(ISBLANK('GHG Usage'!M17),"",'GHG Usage'!M17)</f>
        <v/>
      </c>
      <c r="CV211" s="172" t="str">
        <f>IF(CU211="","",CU211*0*(1-IF(W202="",0,W202)*0))</f>
        <v/>
      </c>
      <c r="CW211" s="189" t="str">
        <f>IF(ISBLANK('GHG Usage'!N17),"",'GHG Usage'!N17)</f>
        <v/>
      </c>
      <c r="CX211" s="172" t="str">
        <f>IF(CW211="","",CW211*0.1*(1-IF(X202="",0,X202)*0))</f>
        <v/>
      </c>
      <c r="CY211" s="173" t="str">
        <f>IF(CW211="","",0.1*CW211*(1-IF(X202="",0,X202)*0.9))</f>
        <v/>
      </c>
      <c r="CZ211" s="189" t="str">
        <f>IF(ISBLANK('GHG Usage'!O17),"",'GHG Usage'!O17)</f>
        <v/>
      </c>
      <c r="DA211" s="172" t="str">
        <f>IF(CZ211="","",CZ211*0*(1-IF(Y202="",0,Y202)*0))</f>
        <v/>
      </c>
      <c r="DB211" s="173" t="str">
        <f>IF(CZ211="","",0.02*CZ211*(1-IF(Y202="",0,Y202)*0.9))</f>
        <v/>
      </c>
      <c r="DC211" s="196"/>
      <c r="DD211" s="394"/>
      <c r="DE211" s="324"/>
      <c r="DF211" s="324"/>
      <c r="DG211" s="324"/>
      <c r="DH211" s="324"/>
      <c r="DI211" s="324"/>
      <c r="DJ211" s="324"/>
      <c r="DK211" s="324"/>
      <c r="DL211" s="324"/>
      <c r="DM211" s="324"/>
      <c r="DN211" s="324"/>
      <c r="DO211" s="169"/>
      <c r="DP211" s="169"/>
      <c r="DT211" s="144"/>
      <c r="EC211" s="144"/>
      <c r="ED211" s="148"/>
      <c r="EE211" s="148"/>
      <c r="ES211" s="144"/>
      <c r="ET211" s="146"/>
      <c r="EU211" s="146"/>
      <c r="EV211" s="146"/>
      <c r="EW211" s="144"/>
      <c r="EX211" s="144"/>
      <c r="EY211" s="144"/>
      <c r="EZ211" s="144"/>
      <c r="FA211" s="144"/>
      <c r="FB211" s="144"/>
      <c r="FC211" s="144"/>
      <c r="FD211" s="144"/>
      <c r="FE211" s="144"/>
      <c r="FF211" s="144"/>
      <c r="FG211" s="144"/>
      <c r="FH211" s="144"/>
      <c r="FI211" s="144"/>
      <c r="FJ211" s="144"/>
      <c r="FK211" s="144"/>
      <c r="FL211" s="144"/>
      <c r="FM211" s="144"/>
      <c r="FO211" s="144"/>
      <c r="FQ211" s="144"/>
      <c r="FR211" s="144"/>
      <c r="FS211" s="144"/>
      <c r="FU211" s="144"/>
      <c r="FV211" s="144"/>
      <c r="FW211" s="144"/>
      <c r="FX211" s="144"/>
      <c r="FY211" s="144"/>
      <c r="FZ211" s="144"/>
      <c r="GB211" s="144"/>
      <c r="GE211" s="144"/>
    </row>
    <row r="212" spans="1:194" s="124" customFormat="1" ht="25.15" customHeight="1" x14ac:dyDescent="0.2">
      <c r="A212" s="422" t="s">
        <v>514</v>
      </c>
      <c r="B212" s="1042" t="str">
        <f t="shared" si="9"/>
        <v/>
      </c>
      <c r="C212" s="1043" t="str">
        <f t="shared" si="9"/>
        <v/>
      </c>
      <c r="D212" s="1044" t="str">
        <f>IF(AND(B212="",C212=""),"",IF(B212="",C212,IF(C212="",B212,B212+C212)))</f>
        <v/>
      </c>
      <c r="E212" s="1071" t="str">
        <f t="shared" ref="E212:E214" si="10">IF(AND(F212="",G212=""),"", IF((F212=""), G212,IF((G212=""),F212,F212+G212)))</f>
        <v/>
      </c>
      <c r="F212" s="1074" t="str">
        <f t="shared" ref="F212:F214" si="11">IF(AND(AO212="",BB212="",BH212="",BS212=""),"",F236)</f>
        <v/>
      </c>
      <c r="G212" s="1072" t="str">
        <f t="shared" ref="G212:G214" si="12">IF((BW212=""),"",(1-0.1)*(BX212))</f>
        <v/>
      </c>
      <c r="H212" s="1073" t="str">
        <f t="shared" ref="H212:H214" si="13">IF(AND(I212="",J212=""),"",IF((I212=""),J212, IF((J212=""), I212, I212+J212)))</f>
        <v/>
      </c>
      <c r="I212" s="1072" t="str">
        <f t="shared" ref="I212:I214" si="14">IF((AR212=""),"",(1-0.1)*(AS212))</f>
        <v/>
      </c>
      <c r="J212" s="935" t="str">
        <f t="shared" ref="J212:J214" si="15">IF(AND(BZ212="", CM212=""), "", J236)</f>
        <v/>
      </c>
      <c r="K212" s="936" t="str">
        <f t="shared" ref="K212:K214" si="16">IF(AND(L212="", M212=""),"",IF((L212=""),M212,IF((M212=""),L212,L212+M212)))</f>
        <v/>
      </c>
      <c r="L212" s="937" t="str">
        <f t="shared" ref="L212:L214" si="17">IF(AND(AT212="", AQ212="", AX212="", BA212="", BG212="", BO212="", BR212=""), "", L236)</f>
        <v/>
      </c>
      <c r="M212" s="935" t="str">
        <f t="shared" ref="M212:M214" si="18">IF(AND(CC212="",BY212="",CB212="",CI212="",CL212="",CR212="",CY212="",DB212=""),"",M236)</f>
        <v/>
      </c>
      <c r="N212" s="936" t="str">
        <f t="shared" ref="N212:N214" si="19">IF(AND(AV212="",CE212=""),"",(1-0.1)*(IF(AW212="",0,AW212)+IF(CF212="",0,CF212)))</f>
        <v/>
      </c>
      <c r="O212" s="937" t="str">
        <f t="shared" ref="O212:O214" si="20">IF((AV212=""),"",(1-0.1)*(AW212))</f>
        <v/>
      </c>
      <c r="P212" s="935" t="str">
        <f t="shared" ref="P212:P214" si="21">IF((CE212=""),"",(1-0.1)*(CF212))</f>
        <v/>
      </c>
      <c r="Q212" s="936" t="str">
        <f t="shared" ref="Q212:Q214" si="22">IF(AND(AY212="",CG212=""),"",(1-0.1)*(IF(AZ212="",0,AZ212)+IF(CH212="",0,CH212)))</f>
        <v/>
      </c>
      <c r="R212" s="937" t="str">
        <f t="shared" ref="R212:R214" si="23">IF((AY212=""),"",(1-0.1)*(AZ212))</f>
        <v/>
      </c>
      <c r="S212" s="935" t="str">
        <f t="shared" ref="S212:S214" si="24">IF((CG212=""),"",(1-0.1)*(CH212))</f>
        <v/>
      </c>
      <c r="T212" s="936" t="str">
        <f t="shared" ref="T212:T214" si="25">IF(AND(BC212="",CJ212=""),"",(1-0.1)*(IF(BD212="",0,BD212)+IF(CK212="",0,CK212)))</f>
        <v/>
      </c>
      <c r="U212" s="937" t="str">
        <f t="shared" ref="U212:U214" si="26">IF((BC212=""),"",(1-0.1)*(BD212))</f>
        <v/>
      </c>
      <c r="V212" s="937" t="str">
        <f t="shared" ref="V212:V214" si="27">IF((CJ212=""),"",(1-0.1)*(CK212))</f>
        <v/>
      </c>
      <c r="W212" s="936" t="str">
        <f t="shared" ref="W212:W214" si="28">IF(AND(BE212="",CN212=""),"",(1-0.1)*(IF(BF212="",0,BF212)+IF(CO212="",0,CO212)))</f>
        <v/>
      </c>
      <c r="X212" s="937" t="str">
        <f t="shared" ref="X212:X214" si="29">IF((BE212=""),"",(1-0.1)*(BF212))</f>
        <v/>
      </c>
      <c r="Y212" s="935" t="str">
        <f t="shared" ref="Y212:Y214" si="30">IF((CN212=""),"",(1-0.1)*(CO212))</f>
        <v/>
      </c>
      <c r="Z212" s="936" t="str">
        <f t="shared" ref="Z212:Z214" si="31">IF(AND(BI212="",CP212=""),"",(1-0.1)*(IF(BJ212="",0,BJ212)+IF(CQ212="",0,CQ212)))</f>
        <v/>
      </c>
      <c r="AA212" s="935" t="str">
        <f t="shared" ref="AA212:AA214" si="32">IF((BI212=""),"",(1-0.1)*(BJ212))</f>
        <v/>
      </c>
      <c r="AB212" s="937" t="str">
        <f t="shared" ref="AB212:AB214" si="33">IF((CP212=""),"",(1-0.1)*(CQ212))</f>
        <v/>
      </c>
      <c r="AC212" s="936" t="str">
        <f t="shared" ref="AC212:AC214" si="34">IF(AND(BK212="",CS212=""),"",(1-0.1)*(IF(BL212="",0,BL212)+IF(CT212="",0,CT212)))</f>
        <v/>
      </c>
      <c r="AD212" s="937" t="str">
        <f t="shared" ref="AD212:AD214" si="35">IF((BK212=""),"",(1-0.1)*(BL212))</f>
        <v/>
      </c>
      <c r="AE212" s="938" t="str">
        <f t="shared" ref="AE212:AE214" si="36">IF((CS212=""),"",(1-0.1)*(CT212))</f>
        <v/>
      </c>
      <c r="AF212" s="936" t="str">
        <f t="shared" ref="AF212:AF214" si="37">IF(AND(BM212="",CU212=""),"",(1-0.1)*(IF(BN212="",0,BN212)+IF(CV212="",0,CV212)))</f>
        <v/>
      </c>
      <c r="AG212" s="937" t="str">
        <f t="shared" ref="AG212:AG214" si="38">IF((BM212=""),"",(1-0.1)*(BN212))</f>
        <v/>
      </c>
      <c r="AH212" s="938" t="str">
        <f t="shared" ref="AH212:AH214" si="39">IF((CU212=""),"",(1-0.1)*(CV212))</f>
        <v/>
      </c>
      <c r="AI212" s="936" t="str">
        <f t="shared" ref="AI212:AI214" si="40">IF(AND(BP212="",CW212=""),"",(1-0.1)*(IF(BQ212="",0,BQ212)+IF(CX212="",0,CX212)))</f>
        <v/>
      </c>
      <c r="AJ212" s="937" t="str">
        <f t="shared" ref="AJ212:AJ214" si="41">IF((BP212=""),"",(1-0.1)*(BQ212))</f>
        <v/>
      </c>
      <c r="AK212" s="938" t="str">
        <f t="shared" ref="AK212:AK214" si="42">IF((CW212=""),"",(1-0.1)*(CX212))</f>
        <v/>
      </c>
      <c r="AL212" s="936" t="str">
        <f t="shared" ref="AL212:AL214" si="43">IF(AND(BT212="",CZ212=""),"",(1-0.1)*(IF(BU212="",0,BU212)+IF(DA212="",0,DA212)))</f>
        <v/>
      </c>
      <c r="AM212" s="937" t="str">
        <f t="shared" ref="AM212:AM214" si="44">IF((BT212=""),"",(1-0.1)*(BU212))</f>
        <v/>
      </c>
      <c r="AN212" s="938" t="str">
        <f t="shared" ref="AN212:AN214" si="45">IF((CZ212=""),"",(1-0.1)*(DA212))</f>
        <v/>
      </c>
      <c r="AO212" s="262" t="str">
        <f>IF(ISBLANK('GHG Usage'!D11),"",'GHG Usage'!D11)</f>
        <v/>
      </c>
      <c r="AP212" s="135" t="str">
        <f>IF(AO212="", "", AO212*0.4*(1-IF(B203="",0,B203)*0.9))</f>
        <v/>
      </c>
      <c r="AQ212" s="136" t="str">
        <f>IF(AO212="","",0.4*AO212*(1-IF(B203="",0,B203)*0.9))</f>
        <v/>
      </c>
      <c r="AR212" s="134" t="str">
        <f>IF(ISBLANK('GHG Usage'!E11), "",'GHG Usage'!E11)</f>
        <v/>
      </c>
      <c r="AS212" s="135" t="str">
        <f>IF(AR212="","",AR212*0*(1-IF(C203="",0,C203)*0.9))</f>
        <v/>
      </c>
      <c r="AT212" s="189" t="str">
        <f>IF(ISBLANK('GHG Usage'!F11),"",'GHG Usage'!F11)</f>
        <v/>
      </c>
      <c r="AU212" s="172" t="str">
        <f>IF(AT212="","",AT212*0.7*(1-IF(D203="",0,D203)*0.9))</f>
        <v/>
      </c>
      <c r="AV212" s="189" t="str">
        <f>IF(ISBLANK('GHG Usage'!G11),"",'GHG Usage'!G11)</f>
        <v/>
      </c>
      <c r="AW212" s="172" t="str">
        <f>IF(AV212="","",AV212*0.4*(1-IF(E203="",0,E203)*0.9))</f>
        <v/>
      </c>
      <c r="AX212" s="173" t="str">
        <f>IF(AV212="","",0.07*AV212*(1-IF(E203="",0,E203)*0.9))</f>
        <v/>
      </c>
      <c r="AY212" s="189" t="str">
        <f>IF(ISBLANK('GHG Usage'!H11),"",'GHG Usage'!H11)</f>
        <v/>
      </c>
      <c r="AZ212" s="172" t="str">
        <f>IF(AY212="","",AY212*0.2*(1-IF(F203="",0,F203)*0.9))</f>
        <v/>
      </c>
      <c r="BA212" s="173" t="str">
        <f>IF(AY212="","",0.2*AY212*(1-IF(F203="",0,F203)*0.9))</f>
        <v/>
      </c>
      <c r="BB212" s="173" t="str">
        <f>IF(AY212="","",0.2*AY212*(1-IF(F203="",0,F203)*0.9))</f>
        <v/>
      </c>
      <c r="BC212" s="134" t="str">
        <f>IF(ISBLANK('GHG Usage'!I11),"",'GHG Usage'!I11)</f>
        <v/>
      </c>
      <c r="BD212" s="137" t="str">
        <f>IF(BC212="","",BC212*0*(1-IF(G203="",0,G203)*0))</f>
        <v/>
      </c>
      <c r="BE212" s="189" t="str">
        <f>IF(ISBLANK('GHG Usage'!J11),"",'GHG Usage'!J11)</f>
        <v/>
      </c>
      <c r="BF212" s="172" t="str">
        <f>IF(BE212="","",BE212*0.1*(1-IF(H203="",0,H203)*0))</f>
        <v/>
      </c>
      <c r="BG212" s="173" t="str">
        <f>IF(BE212="","",0.3*BE212*(1-IF(H203="",0,H203)*0.9))</f>
        <v/>
      </c>
      <c r="BH212" s="173" t="str">
        <f>IF(BE212="","",0.2*BE212*(1-IF(H203="",0,H203)*0.9))</f>
        <v/>
      </c>
      <c r="BI212" s="134" t="str">
        <f>IF(ISBLANK('GHG Usage'!K11),"",'GHG Usage'!K11)</f>
        <v/>
      </c>
      <c r="BJ212" s="269" t="str">
        <f>IF(BI212="","",IF('Emission Reduction Strategy'!D35=TRUE,(BI212)*0*(1-IF('Facility&amp;Emissions Info'!I203="",0,'Facility&amp;Emissions Info'!I203)*0.95),(BI212)*(0.2)*(1-IF('Facility&amp;Emissions Info'!I203="",0,'Facility&amp;Emissions Info'!I203)*0.95)))</f>
        <v/>
      </c>
      <c r="BK212" s="189" t="str">
        <f>IF(ISBLANK('GHG Usage'!L11), "", 'GHG Usage'!L11)</f>
        <v/>
      </c>
      <c r="BL212" s="172" t="str">
        <f>IF(BK212="","",BK212*0.2*(1-IF(J203="",0,J203)*0.9))</f>
        <v/>
      </c>
      <c r="BM212" s="189" t="str">
        <f>IF(ISBLANK('GHG Usage'!M11), "",'GHG Usage'!M11)</f>
        <v/>
      </c>
      <c r="BN212" s="172" t="str">
        <f>IF(BM212="","",BM212*0.06*(1-IF(K203="",0,K203)*0))</f>
        <v/>
      </c>
      <c r="BO212" s="173" t="str">
        <f>IF(BM212="","",0.08*BM212*(1-IF(K203="",0,K203)*0.9))</f>
        <v/>
      </c>
      <c r="BP212" s="189" t="str">
        <f>IF(ISBLANK('GHG Usage'!N11), "", 'GHG Usage'!N11)</f>
        <v/>
      </c>
      <c r="BQ212" s="172" t="str">
        <f>IF(BP212="","",BP212*0.2*(1-IF(L203="",0,L203)*0))</f>
        <v/>
      </c>
      <c r="BR212" s="173" t="str">
        <f>IF(BP212="","",0.2*BP212*(1-IF(L203="",0,L203)*0.9))</f>
        <v/>
      </c>
      <c r="BS212" s="173" t="str">
        <f>IF(BP212="","",0.2*BP212*(1-IF(L203="",0,L203)*0.9))</f>
        <v/>
      </c>
      <c r="BT212" s="189" t="str">
        <f>IF(ISBLANK('GHG Usage'!O11),"",'GHG Usage'!O11)</f>
        <v/>
      </c>
      <c r="BU212" s="172" t="str">
        <f>IF(BT212="","",BT212*0*(1-IF(M203="",0,M203)*0))</f>
        <v/>
      </c>
      <c r="BV212" s="195"/>
      <c r="BW212" s="262" t="str">
        <f>IF(ISBLANK('GHG Usage'!D18), "", 'GHG Usage'!D18)</f>
        <v/>
      </c>
      <c r="BX212" s="137" t="str">
        <f>IF(BW212="","",BW212*0.6*(1-IF(N203="",0,N203)*0.9))</f>
        <v/>
      </c>
      <c r="BY212" s="138" t="str">
        <f>IF(BW212="","",0.1*BW212*(1-IF(N203="",0,N203)*0.9))</f>
        <v/>
      </c>
      <c r="BZ212" s="134" t="str">
        <f>IF(ISBLANK('GHG Usage'!E18),"",'GHG Usage'!E18)</f>
        <v/>
      </c>
      <c r="CA212" s="137" t="str">
        <f>IF(BZ212="","",BZ212*0.4*(1-IF(O203="",0,O203)*0.9))</f>
        <v/>
      </c>
      <c r="CB212" s="138" t="str">
        <f>IF(BZ212="","",0.1*BZ212*(1-IF(O203="",0,O203)*0.9))</f>
        <v/>
      </c>
      <c r="CC212" s="134" t="str">
        <f>IF(ISBLANK('GHG Usage'!F18),"",'GHG Usage'!F18)</f>
        <v/>
      </c>
      <c r="CD212" s="137" t="str">
        <f>IF(CC212="","",CC212*0.9*(1-IF(P203="",0,P203)*0.9))</f>
        <v/>
      </c>
      <c r="CE212" s="134" t="str">
        <f>IF(ISBLANK('GHG Usage'!G18),"",'GHG Usage'!G18)</f>
        <v/>
      </c>
      <c r="CF212" s="137" t="str">
        <f>IF(CE212="","",CE212*0*(1-IF(Q203="",0,Q199)*0.9))</f>
        <v/>
      </c>
      <c r="CG212" s="134" t="str">
        <f>IF(ISBLANK('GHG Usage'!H18),"",'GHG Usage'!H18)</f>
        <v/>
      </c>
      <c r="CH212" s="137" t="str">
        <f>IF(CG212="","",CG212*0.1*(1-IF(R203="",0,R203)*0.9))</f>
        <v/>
      </c>
      <c r="CI212" s="138" t="str">
        <f>IF(CG212="","",0.1*CG212*(1-IF(R203="",0,R203)*0.9))</f>
        <v/>
      </c>
      <c r="CJ212" s="189" t="str">
        <f>IF(ISBLANK('GHG Usage'!I18),"",'GHG Usage'!I18)</f>
        <v/>
      </c>
      <c r="CK212" s="267" t="str">
        <f>IF(CJ212="","",CJ212*0.1*(1-IF(S203="",0,S203)*0))</f>
        <v/>
      </c>
      <c r="CL212" s="268" t="str">
        <f>IF(CJ212="","",0.1*CJ212*(1-IF(S203="",0,S203)*0.9))</f>
        <v/>
      </c>
      <c r="CM212" s="268" t="str">
        <f>IF(CJ212="","",0.04*CJ212*(1-IF(S203="",0,S203)*0.9))</f>
        <v/>
      </c>
      <c r="CN212" s="134" t="str">
        <f>IF(ISBLANK('GHG Usage'!J18),"",'GHG Usage'!J18)</f>
        <v/>
      </c>
      <c r="CO212" s="137" t="str">
        <f>IF(CN212="","",CN212*0*(1-IF(T203="",0,T203)*0))</f>
        <v/>
      </c>
      <c r="CP212" s="189" t="str">
        <f>IF(ISBLANK('GHG Usage'!K18),"",'GHG Usage'!K18)</f>
        <v/>
      </c>
      <c r="CQ212" s="267" t="str">
        <f>IF(CP212="","",IF('Emission Reduction Strategy'!L35=TRUE,(CP212)*(0.02)*(1-IF('Facility&amp;Emissions Info'!U203="",0,'Facility&amp;Emissions Info'!U203)*0.95),(CP212)*(0.2)*(1-IF(U203="",0,U203)*0.95)))</f>
        <v/>
      </c>
      <c r="CR212" s="264" t="str">
        <f>IF(CP212="","",IF('Emission Reduction Strategy'!L35=TRUE,(0.02)*(CP212)*(1-IF('Facility&amp;Emissions Info'!U203="",0,'Facility&amp;Emissions Info'!U203)*0.9),(0.1)*(CP212)*(1-IF('Facility&amp;Emissions Info'!U203="",0,'Facility&amp;Emissions Info'!U203)*0.9)))</f>
        <v/>
      </c>
      <c r="CS212" s="355" t="str">
        <f>IF(ISBLANK('GHG Usage'!L18),"",'GHG Usage'!L18)</f>
        <v/>
      </c>
      <c r="CT212" s="137" t="str">
        <f>IF(CS212="","",CS212*0*(1-IF(V203="",0,V203)*0.9))</f>
        <v/>
      </c>
      <c r="CU212" s="189" t="str">
        <f>IF(ISBLANK('GHG Usage'!M18),"",'GHG Usage'!M18)</f>
        <v/>
      </c>
      <c r="CV212" s="172" t="str">
        <f>IF(CU212="","",CU212*0*(1-IF(W203="",0,W203)*0))</f>
        <v/>
      </c>
      <c r="CW212" s="189" t="str">
        <f>IF(ISBLANK('GHG Usage'!N18),"",'GHG Usage'!N18)</f>
        <v/>
      </c>
      <c r="CX212" s="172" t="str">
        <f>IF(CW212="","",CW212*0.1*(1-IF(X203="",0,X203)*0))</f>
        <v/>
      </c>
      <c r="CY212" s="173" t="str">
        <f>IF(CW212="","",0.1*CW212*(1-IF(X203="",0,X203)*0.9))</f>
        <v/>
      </c>
      <c r="CZ212" s="189" t="str">
        <f>IF(ISBLANK('GHG Usage'!O18),"",'GHG Usage'!O18)</f>
        <v/>
      </c>
      <c r="DA212" s="172" t="str">
        <f>IF(CZ212="","",CZ212*0*(1-IF(Y203="",0,Y203)*0))</f>
        <v/>
      </c>
      <c r="DB212" s="173" t="str">
        <f>IF(CZ212="","",0.02*CZ212*(1-IF(Y203="",0,Y203)*0.9))</f>
        <v/>
      </c>
      <c r="DC212" s="196"/>
      <c r="DD212" s="394"/>
      <c r="DE212" s="324"/>
      <c r="DF212" s="324"/>
      <c r="DG212" s="324"/>
      <c r="DH212" s="324"/>
      <c r="DI212" s="324"/>
      <c r="DJ212" s="324"/>
      <c r="DK212" s="324"/>
      <c r="DL212" s="324"/>
      <c r="DM212" s="324"/>
      <c r="DN212" s="324"/>
      <c r="DO212" s="169"/>
      <c r="DP212" s="169"/>
      <c r="DT212" s="144"/>
      <c r="EC212" s="144"/>
      <c r="ED212" s="148"/>
      <c r="EE212" s="148"/>
      <c r="ES212" s="144"/>
      <c r="ET212" s="146"/>
      <c r="EU212" s="146"/>
      <c r="EV212" s="146"/>
      <c r="EW212" s="144"/>
      <c r="EX212" s="144"/>
      <c r="EY212" s="144"/>
      <c r="EZ212" s="144"/>
      <c r="FA212" s="144"/>
      <c r="FB212" s="144"/>
      <c r="FC212" s="144"/>
      <c r="FD212" s="144"/>
      <c r="FE212" s="144"/>
      <c r="FF212" s="144"/>
      <c r="FG212" s="144"/>
      <c r="FH212" s="144"/>
      <c r="FI212" s="144"/>
      <c r="FJ212" s="144"/>
      <c r="FK212" s="144"/>
      <c r="FL212" s="144"/>
      <c r="FM212" s="144"/>
      <c r="FO212" s="144"/>
      <c r="FQ212" s="144"/>
      <c r="FR212" s="144"/>
      <c r="FS212" s="144"/>
      <c r="FU212" s="144"/>
      <c r="FV212" s="144"/>
      <c r="FW212" s="144"/>
      <c r="FX212" s="144"/>
      <c r="FY212" s="144"/>
      <c r="FZ212" s="144"/>
      <c r="GB212" s="144"/>
      <c r="GE212" s="144"/>
    </row>
    <row r="213" spans="1:194" s="124" customFormat="1" ht="25.15" customHeight="1" x14ac:dyDescent="0.2">
      <c r="A213" s="422" t="s">
        <v>515</v>
      </c>
      <c r="B213" s="1042" t="str">
        <f t="shared" si="9"/>
        <v/>
      </c>
      <c r="C213" s="1043" t="str">
        <f t="shared" si="9"/>
        <v/>
      </c>
      <c r="D213" s="1044" t="str">
        <f>IF(AND(B213="",C213=""),"",IF(B213="",C213,IF(C213="",B213,B213+C213)))</f>
        <v/>
      </c>
      <c r="E213" s="1071" t="str">
        <f t="shared" si="10"/>
        <v/>
      </c>
      <c r="F213" s="1074" t="str">
        <f t="shared" si="11"/>
        <v/>
      </c>
      <c r="G213" s="1072" t="str">
        <f t="shared" si="12"/>
        <v/>
      </c>
      <c r="H213" s="1073" t="str">
        <f t="shared" si="13"/>
        <v/>
      </c>
      <c r="I213" s="1072" t="str">
        <f t="shared" si="14"/>
        <v/>
      </c>
      <c r="J213" s="935" t="str">
        <f t="shared" si="15"/>
        <v/>
      </c>
      <c r="K213" s="936" t="str">
        <f t="shared" si="16"/>
        <v/>
      </c>
      <c r="L213" s="937" t="str">
        <f t="shared" si="17"/>
        <v/>
      </c>
      <c r="M213" s="935" t="str">
        <f t="shared" si="18"/>
        <v/>
      </c>
      <c r="N213" s="936" t="str">
        <f t="shared" si="19"/>
        <v/>
      </c>
      <c r="O213" s="937" t="str">
        <f t="shared" si="20"/>
        <v/>
      </c>
      <c r="P213" s="935" t="str">
        <f t="shared" si="21"/>
        <v/>
      </c>
      <c r="Q213" s="936" t="str">
        <f t="shared" si="22"/>
        <v/>
      </c>
      <c r="R213" s="937" t="str">
        <f t="shared" si="23"/>
        <v/>
      </c>
      <c r="S213" s="935" t="str">
        <f t="shared" si="24"/>
        <v/>
      </c>
      <c r="T213" s="936" t="str">
        <f t="shared" si="25"/>
        <v/>
      </c>
      <c r="U213" s="937" t="str">
        <f t="shared" si="26"/>
        <v/>
      </c>
      <c r="V213" s="937" t="str">
        <f t="shared" si="27"/>
        <v/>
      </c>
      <c r="W213" s="936" t="str">
        <f t="shared" si="28"/>
        <v/>
      </c>
      <c r="X213" s="937" t="str">
        <f t="shared" si="29"/>
        <v/>
      </c>
      <c r="Y213" s="935" t="str">
        <f t="shared" si="30"/>
        <v/>
      </c>
      <c r="Z213" s="936" t="str">
        <f t="shared" si="31"/>
        <v/>
      </c>
      <c r="AA213" s="935" t="str">
        <f t="shared" si="32"/>
        <v/>
      </c>
      <c r="AB213" s="937" t="str">
        <f t="shared" si="33"/>
        <v/>
      </c>
      <c r="AC213" s="936" t="str">
        <f t="shared" si="34"/>
        <v/>
      </c>
      <c r="AD213" s="937" t="str">
        <f t="shared" si="35"/>
        <v/>
      </c>
      <c r="AE213" s="938" t="str">
        <f t="shared" si="36"/>
        <v/>
      </c>
      <c r="AF213" s="936" t="str">
        <f t="shared" si="37"/>
        <v/>
      </c>
      <c r="AG213" s="937" t="str">
        <f t="shared" si="38"/>
        <v/>
      </c>
      <c r="AH213" s="938" t="str">
        <f t="shared" si="39"/>
        <v/>
      </c>
      <c r="AI213" s="936" t="str">
        <f t="shared" si="40"/>
        <v/>
      </c>
      <c r="AJ213" s="937" t="str">
        <f t="shared" si="41"/>
        <v/>
      </c>
      <c r="AK213" s="938" t="str">
        <f t="shared" si="42"/>
        <v/>
      </c>
      <c r="AL213" s="936" t="str">
        <f t="shared" si="43"/>
        <v/>
      </c>
      <c r="AM213" s="937" t="str">
        <f t="shared" si="44"/>
        <v/>
      </c>
      <c r="AN213" s="938" t="str">
        <f t="shared" si="45"/>
        <v/>
      </c>
      <c r="AO213" s="262" t="str">
        <f>IF(ISBLANK('GHG Usage'!D12),"",'GHG Usage'!D12)</f>
        <v/>
      </c>
      <c r="AP213" s="135" t="str">
        <f>IF(AO213="", "", AO213*0.4*(1-IF(B204="",0,B204)*0.9))</f>
        <v/>
      </c>
      <c r="AQ213" s="136" t="str">
        <f>IF(AO213="","",0.4*AO213*(1-IF(B204="",0,B204)*0.9))</f>
        <v/>
      </c>
      <c r="AR213" s="134" t="str">
        <f>IF(ISBLANK('GHG Usage'!E12), "",'GHG Usage'!E12)</f>
        <v/>
      </c>
      <c r="AS213" s="135" t="str">
        <f>IF(AR213="","",AR213*0*(1-IF(C204="",0,C204)*0.9))</f>
        <v/>
      </c>
      <c r="AT213" s="189" t="str">
        <f>IF(ISBLANK('GHG Usage'!F12),"",'GHG Usage'!F12)</f>
        <v/>
      </c>
      <c r="AU213" s="172" t="str">
        <f>IF(AT213="","",AT213*0.7*(1-IF(D204="",0,D204)*0.9))</f>
        <v/>
      </c>
      <c r="AV213" s="189" t="str">
        <f>IF(ISBLANK('GHG Usage'!G12),"",'GHG Usage'!G12)</f>
        <v/>
      </c>
      <c r="AW213" s="172" t="str">
        <f>IF(AV213="","",AV213*0.4*(1-IF(E204="",0,E204)*0.9))</f>
        <v/>
      </c>
      <c r="AX213" s="173" t="str">
        <f>IF(AV213="","",0.07*AV213*(1-IF(E204="",0,E204)*0.9))</f>
        <v/>
      </c>
      <c r="AY213" s="189" t="str">
        <f>IF(ISBLANK('GHG Usage'!H12),"",'GHG Usage'!H12)</f>
        <v/>
      </c>
      <c r="AZ213" s="172" t="str">
        <f>IF(AY213="","",AY213*0.2*(1-IF(F204="",0,F204)*0.9))</f>
        <v/>
      </c>
      <c r="BA213" s="173" t="str">
        <f>IF(AY213="","",0.2*AY213*(1-IF(F204="",0,F204)*0.9))</f>
        <v/>
      </c>
      <c r="BB213" s="173" t="str">
        <f>IF(AY213="","",0.2*AY213*(1-IF(F204="",0,F204)*0.9))</f>
        <v/>
      </c>
      <c r="BC213" s="134" t="str">
        <f>IF(ISBLANK('GHG Usage'!I12),"",'GHG Usage'!I12)</f>
        <v/>
      </c>
      <c r="BD213" s="137" t="str">
        <f>IF(BC213="","",BC213*0*(1-IF(G204="",0,G204)*0))</f>
        <v/>
      </c>
      <c r="BE213" s="189" t="str">
        <f>IF(ISBLANK('GHG Usage'!J12),"",'GHG Usage'!J12)</f>
        <v/>
      </c>
      <c r="BF213" s="172" t="str">
        <f>IF(BE213="","",BE213*0.1*(1-IF(H204="",0,H204)*0))</f>
        <v/>
      </c>
      <c r="BG213" s="173" t="str">
        <f>IF(BE213="","",0.3*BE213*(1-IF(H204="",0,H204)*0.9))</f>
        <v/>
      </c>
      <c r="BH213" s="173" t="str">
        <f>IF(BE213="","",0.2*BE213*(1-IF(H204="",0,H204)*0.9))</f>
        <v/>
      </c>
      <c r="BI213" s="134" t="str">
        <f>IF(ISBLANK('GHG Usage'!K12),"",'GHG Usage'!K12)</f>
        <v/>
      </c>
      <c r="BJ213" s="269" t="str">
        <f>IF(BI213="","",IF('Emission Reduction Strategy'!D36=TRUE,(BI213)*0*(1-IF('Facility&amp;Emissions Info'!I204="",0,'Facility&amp;Emissions Info'!I204)*0.95),(BI213)*(0.2)*(1-IF('Facility&amp;Emissions Info'!I204="",0,'Facility&amp;Emissions Info'!I204)*0.95)))</f>
        <v/>
      </c>
      <c r="BK213" s="189" t="str">
        <f>IF(ISBLANK('GHG Usage'!L12), "", 'GHG Usage'!L12)</f>
        <v/>
      </c>
      <c r="BL213" s="172" t="str">
        <f>IF(BK213="","",BK213*0.2*(1-IF(J204="",0,J204)*0.9))</f>
        <v/>
      </c>
      <c r="BM213" s="189" t="str">
        <f>IF(ISBLANK('GHG Usage'!M12), "",'GHG Usage'!M12)</f>
        <v/>
      </c>
      <c r="BN213" s="172" t="str">
        <f>IF(BM213="","",BM213*0.06*(1-IF(K204="",0,K204)*0))</f>
        <v/>
      </c>
      <c r="BO213" s="173" t="str">
        <f>IF(BM213="","",0.08*BM213*(1-IF(K204="",0,K204)*0.9))</f>
        <v/>
      </c>
      <c r="BP213" s="189" t="str">
        <f>IF(ISBLANK('GHG Usage'!N12), "", 'GHG Usage'!N12)</f>
        <v/>
      </c>
      <c r="BQ213" s="172" t="str">
        <f>IF(BP213="","",BP213*0.2*(1-IF(L204="",0,L204)*0))</f>
        <v/>
      </c>
      <c r="BR213" s="173" t="str">
        <f>IF(BP213="","",0.2*BP213*(1-IF(L204="",0,L204)*0.9))</f>
        <v/>
      </c>
      <c r="BS213" s="173" t="str">
        <f>IF(BP213="","",0.2*BP213*(1-IF(L204="",0,L204)*0.9))</f>
        <v/>
      </c>
      <c r="BT213" s="189" t="str">
        <f>IF(ISBLANK('GHG Usage'!O12),"",'GHG Usage'!O12)</f>
        <v/>
      </c>
      <c r="BU213" s="172" t="str">
        <f>IF(BT213="","",BT213*0*(1-IF(M204="",0,M204)*0))</f>
        <v/>
      </c>
      <c r="BV213" s="195"/>
      <c r="BW213" s="262" t="str">
        <f>IF(ISBLANK('GHG Usage'!D19), "", 'GHG Usage'!D19)</f>
        <v/>
      </c>
      <c r="BX213" s="137" t="str">
        <f>IF(BW213="","",BW213*0.6*(1-IF(N204="",0,N204)*0.9))</f>
        <v/>
      </c>
      <c r="BY213" s="138" t="str">
        <f>IF(BW213="","",0.1*BW213*(1-IF(N204="",0,N204)*0.9))</f>
        <v/>
      </c>
      <c r="BZ213" s="134" t="str">
        <f>IF(ISBLANK('GHG Usage'!E19),"",'GHG Usage'!E19)</f>
        <v/>
      </c>
      <c r="CA213" s="137" t="str">
        <f>IF(BZ213="","",BZ213*0.4*(1-IF(O204="",0,O204)*0.9))</f>
        <v/>
      </c>
      <c r="CB213" s="138" t="str">
        <f>IF(BZ213="","",0.1*BZ213*(1-IF(O204="",0,O204)*0.9))</f>
        <v/>
      </c>
      <c r="CC213" s="134" t="str">
        <f>IF(ISBLANK('GHG Usage'!F19),"",'GHG Usage'!F19)</f>
        <v/>
      </c>
      <c r="CD213" s="137" t="str">
        <f>IF(CC213="","",CC213*0.9*(1-IF(P204="",0,P204)*0.9))</f>
        <v/>
      </c>
      <c r="CE213" s="134" t="str">
        <f>IF(ISBLANK('GHG Usage'!G19),"",'GHG Usage'!G19)</f>
        <v/>
      </c>
      <c r="CF213" s="137" t="str">
        <f>IF(CE213="","",CE213*0*(1-IF(Q204="",0,Q200)*0.9))</f>
        <v/>
      </c>
      <c r="CG213" s="134" t="str">
        <f>IF(ISBLANK('GHG Usage'!H19),"",'GHG Usage'!H19)</f>
        <v/>
      </c>
      <c r="CH213" s="137" t="str">
        <f>IF(CG213="","",CG213*0.1*(1-IF(R204="",0,R204)*0.9))</f>
        <v/>
      </c>
      <c r="CI213" s="138" t="str">
        <f>IF(CG213="","",0.1*CG213*(1-IF(R204="",0,R204)*0.9))</f>
        <v/>
      </c>
      <c r="CJ213" s="189" t="str">
        <f>IF(ISBLANK('GHG Usage'!I19),"",'GHG Usage'!I19)</f>
        <v/>
      </c>
      <c r="CK213" s="267" t="str">
        <f>IF(CJ213="","",CJ213*0.1*(1-IF(S204="",0,S204)*0))</f>
        <v/>
      </c>
      <c r="CL213" s="268" t="str">
        <f>IF(CJ213="","",0.1*CJ213*(1-IF(S204="",0,S204)*0.9))</f>
        <v/>
      </c>
      <c r="CM213" s="268" t="str">
        <f>IF(CJ213="","",0.04*CJ213*(1-IF(S204="",0,S204)*0.9))</f>
        <v/>
      </c>
      <c r="CN213" s="134" t="str">
        <f>IF(ISBLANK('GHG Usage'!J19),"",'GHG Usage'!J19)</f>
        <v/>
      </c>
      <c r="CO213" s="137" t="str">
        <f>IF(CN213="","",CN213*0*(1-IF(T204="",0,T204)*0))</f>
        <v/>
      </c>
      <c r="CP213" s="189" t="str">
        <f>IF(ISBLANK('GHG Usage'!K19),"",'GHG Usage'!K19)</f>
        <v/>
      </c>
      <c r="CQ213" s="267" t="str">
        <f>IF(CP213="","",IF('Emission Reduction Strategy'!L36=TRUE,(CP213)*(0.02)*(1-IF('Facility&amp;Emissions Info'!U204="",0,'Facility&amp;Emissions Info'!U204)*0.95),(CP213)*(0.2)*(1-IF(U204="",0,U204)*0.95)))</f>
        <v/>
      </c>
      <c r="CR213" s="264" t="str">
        <f>IF(CP213="","",IF('Emission Reduction Strategy'!L36=TRUE,(0.02)*(CP213)*(1-IF('Facility&amp;Emissions Info'!U204="",0,'Facility&amp;Emissions Info'!U204)*0.9),(0.1)*(CP213)*(1-IF('Facility&amp;Emissions Info'!U204="",0,'Facility&amp;Emissions Info'!U204)*0.9)))</f>
        <v/>
      </c>
      <c r="CS213" s="355" t="str">
        <f>IF(ISBLANK('GHG Usage'!L19),"",'GHG Usage'!L19)</f>
        <v/>
      </c>
      <c r="CT213" s="137" t="str">
        <f>IF(CS213="","",CS213*0*(1-IF(V204="",0,V204)*0.9))</f>
        <v/>
      </c>
      <c r="CU213" s="189" t="str">
        <f>IF(ISBLANK('GHG Usage'!M19),"",'GHG Usage'!M19)</f>
        <v/>
      </c>
      <c r="CV213" s="172" t="str">
        <f>IF(CU213="","",CU213*0*(1-IF(W204="",0,W204)*0))</f>
        <v/>
      </c>
      <c r="CW213" s="189" t="str">
        <f>IF(ISBLANK('GHG Usage'!N19),"",'GHG Usage'!N19)</f>
        <v/>
      </c>
      <c r="CX213" s="172" t="str">
        <f>IF(CW213="","",CW213*0.1*(1-IF(X204="",0,X204)*0))</f>
        <v/>
      </c>
      <c r="CY213" s="173" t="str">
        <f>IF(CW213="","",0.1*CW213*(1-IF(X204="",0,X204)*0.9))</f>
        <v/>
      </c>
      <c r="CZ213" s="189" t="str">
        <f>IF(ISBLANK('GHG Usage'!O19),"",'GHG Usage'!O19)</f>
        <v/>
      </c>
      <c r="DA213" s="172" t="str">
        <f>IF(CZ213="","",CZ213*0*(1-IF(Y204="",0,Y204)*0))</f>
        <v/>
      </c>
      <c r="DB213" s="173" t="str">
        <f>IF(CZ213="","",0.02*CZ213*(1-IF(Y204="",0,Y204)*0.9))</f>
        <v/>
      </c>
      <c r="DC213" s="196"/>
      <c r="DD213" s="394"/>
      <c r="DE213" s="324"/>
      <c r="DF213" s="324"/>
      <c r="DG213" s="324"/>
      <c r="DH213" s="324"/>
      <c r="DI213" s="324"/>
      <c r="DJ213" s="324"/>
      <c r="DK213" s="324"/>
      <c r="DL213" s="324"/>
      <c r="DM213" s="324"/>
      <c r="DN213" s="324"/>
      <c r="DO213" s="169"/>
      <c r="DP213" s="169"/>
      <c r="DT213" s="144"/>
      <c r="EC213" s="144"/>
      <c r="ED213" s="148"/>
      <c r="EE213" s="148"/>
      <c r="ES213" s="144"/>
      <c r="ET213" s="146"/>
      <c r="EU213" s="146"/>
      <c r="EV213" s="146"/>
      <c r="EW213" s="144"/>
      <c r="EX213" s="144"/>
      <c r="EY213" s="144"/>
      <c r="EZ213" s="144"/>
      <c r="FA213" s="144"/>
      <c r="FB213" s="144"/>
      <c r="FC213" s="144"/>
      <c r="FD213" s="144"/>
      <c r="FE213" s="144"/>
      <c r="FF213" s="144"/>
      <c r="FG213" s="144"/>
      <c r="FH213" s="144"/>
      <c r="FI213" s="144"/>
      <c r="FJ213" s="144"/>
      <c r="FK213" s="144"/>
      <c r="FL213" s="144"/>
      <c r="FM213" s="144"/>
      <c r="FO213" s="144"/>
      <c r="FQ213" s="144"/>
      <c r="FR213" s="144"/>
      <c r="FS213" s="144"/>
      <c r="FU213" s="144"/>
      <c r="FV213" s="144"/>
      <c r="FW213" s="144"/>
      <c r="FX213" s="144"/>
      <c r="FY213" s="144"/>
      <c r="FZ213" s="144"/>
      <c r="GB213" s="144"/>
      <c r="GE213" s="144"/>
    </row>
    <row r="214" spans="1:194" s="124" customFormat="1" ht="25.15" customHeight="1" x14ac:dyDescent="0.2">
      <c r="A214" s="422" t="s">
        <v>516</v>
      </c>
      <c r="B214" s="1042" t="str">
        <f t="shared" si="9"/>
        <v/>
      </c>
      <c r="C214" s="1043" t="str">
        <f t="shared" si="9"/>
        <v/>
      </c>
      <c r="D214" s="1044" t="str">
        <f>IF(AND(B214="",C214=""),"",IF(B214="",C214,IF(C214="",B214,B214+C214)))</f>
        <v/>
      </c>
      <c r="E214" s="1071" t="str">
        <f t="shared" si="10"/>
        <v/>
      </c>
      <c r="F214" s="1074" t="str">
        <f t="shared" si="11"/>
        <v/>
      </c>
      <c r="G214" s="1072" t="str">
        <f t="shared" si="12"/>
        <v/>
      </c>
      <c r="H214" s="1073" t="str">
        <f t="shared" si="13"/>
        <v/>
      </c>
      <c r="I214" s="1072" t="str">
        <f t="shared" si="14"/>
        <v/>
      </c>
      <c r="J214" s="935" t="str">
        <f t="shared" si="15"/>
        <v/>
      </c>
      <c r="K214" s="936" t="str">
        <f t="shared" si="16"/>
        <v/>
      </c>
      <c r="L214" s="937" t="str">
        <f t="shared" si="17"/>
        <v/>
      </c>
      <c r="M214" s="935" t="str">
        <f t="shared" si="18"/>
        <v/>
      </c>
      <c r="N214" s="936" t="str">
        <f t="shared" si="19"/>
        <v/>
      </c>
      <c r="O214" s="937" t="str">
        <f t="shared" si="20"/>
        <v/>
      </c>
      <c r="P214" s="935" t="str">
        <f t="shared" si="21"/>
        <v/>
      </c>
      <c r="Q214" s="936" t="str">
        <f t="shared" si="22"/>
        <v/>
      </c>
      <c r="R214" s="937" t="str">
        <f t="shared" si="23"/>
        <v/>
      </c>
      <c r="S214" s="935" t="str">
        <f t="shared" si="24"/>
        <v/>
      </c>
      <c r="T214" s="936" t="str">
        <f t="shared" si="25"/>
        <v/>
      </c>
      <c r="U214" s="937" t="str">
        <f t="shared" si="26"/>
        <v/>
      </c>
      <c r="V214" s="937" t="str">
        <f t="shared" si="27"/>
        <v/>
      </c>
      <c r="W214" s="936" t="str">
        <f t="shared" si="28"/>
        <v/>
      </c>
      <c r="X214" s="937" t="str">
        <f t="shared" si="29"/>
        <v/>
      </c>
      <c r="Y214" s="935" t="str">
        <f t="shared" si="30"/>
        <v/>
      </c>
      <c r="Z214" s="936" t="str">
        <f t="shared" si="31"/>
        <v/>
      </c>
      <c r="AA214" s="935" t="str">
        <f t="shared" si="32"/>
        <v/>
      </c>
      <c r="AB214" s="937" t="str">
        <f t="shared" si="33"/>
        <v/>
      </c>
      <c r="AC214" s="936" t="str">
        <f t="shared" si="34"/>
        <v/>
      </c>
      <c r="AD214" s="937" t="str">
        <f t="shared" si="35"/>
        <v/>
      </c>
      <c r="AE214" s="938" t="str">
        <f t="shared" si="36"/>
        <v/>
      </c>
      <c r="AF214" s="936" t="str">
        <f t="shared" si="37"/>
        <v/>
      </c>
      <c r="AG214" s="937" t="str">
        <f t="shared" si="38"/>
        <v/>
      </c>
      <c r="AH214" s="938" t="str">
        <f t="shared" si="39"/>
        <v/>
      </c>
      <c r="AI214" s="936" t="str">
        <f t="shared" si="40"/>
        <v/>
      </c>
      <c r="AJ214" s="937" t="str">
        <f t="shared" si="41"/>
        <v/>
      </c>
      <c r="AK214" s="938" t="str">
        <f t="shared" si="42"/>
        <v/>
      </c>
      <c r="AL214" s="936" t="str">
        <f t="shared" si="43"/>
        <v/>
      </c>
      <c r="AM214" s="937" t="str">
        <f t="shared" si="44"/>
        <v/>
      </c>
      <c r="AN214" s="938" t="str">
        <f t="shared" si="45"/>
        <v/>
      </c>
      <c r="AO214" s="262" t="str">
        <f>IF(ISBLANK('GHG Usage'!D13),"",'GHG Usage'!D13)</f>
        <v/>
      </c>
      <c r="AP214" s="135" t="str">
        <f>IF(AO214="", "", AO214*0.4*(1-IF(B205="",0,B205)*0.9))</f>
        <v/>
      </c>
      <c r="AQ214" s="136" t="str">
        <f>IF(AO214="","",0.4*AO214*(1-IF(B205="",0,B205)*0.9))</f>
        <v/>
      </c>
      <c r="AR214" s="134" t="str">
        <f>IF(ISBLANK('GHG Usage'!E13), "",'GHG Usage'!E13)</f>
        <v/>
      </c>
      <c r="AS214" s="135" t="str">
        <f>IF(AR214="","",AR214*0*(1-IF(C205="",0,C205)*0.9))</f>
        <v/>
      </c>
      <c r="AT214" s="189" t="str">
        <f>IF(ISBLANK('GHG Usage'!F13),"",'GHG Usage'!F13)</f>
        <v/>
      </c>
      <c r="AU214" s="172" t="str">
        <f>IF(AT214="","",AT214*0.7*(1-IF(D205="",0,D205)*0.9))</f>
        <v/>
      </c>
      <c r="AV214" s="189" t="str">
        <f>IF(ISBLANK('GHG Usage'!G13),"",'GHG Usage'!G13)</f>
        <v/>
      </c>
      <c r="AW214" s="172" t="str">
        <f>IF(AV214="","",AV214*0.4*(1-IF(E205="",0,E205)*0.9))</f>
        <v/>
      </c>
      <c r="AX214" s="173" t="str">
        <f>IF(AV214="","",0.07*AV214*(1-IF(E205="",0,E205)*0.9))</f>
        <v/>
      </c>
      <c r="AY214" s="189" t="str">
        <f>IF(ISBLANK('GHG Usage'!H13),"",'GHG Usage'!H13)</f>
        <v/>
      </c>
      <c r="AZ214" s="172" t="str">
        <f>IF(AY214="","",AY214*0.2*(1-IF(F205="",0,F205)*0.9))</f>
        <v/>
      </c>
      <c r="BA214" s="173" t="str">
        <f>IF(AY214="","",0.2*AY214*(1-IF(F205="",0,F205)*0.9))</f>
        <v/>
      </c>
      <c r="BB214" s="173" t="str">
        <f>IF(AY214="","",0.2*AY214*(1-IF(F205="",0,F205)*0.9))</f>
        <v/>
      </c>
      <c r="BC214" s="134" t="str">
        <f>IF(ISBLANK('GHG Usage'!I13),"",'GHG Usage'!I13)</f>
        <v/>
      </c>
      <c r="BD214" s="137" t="str">
        <f>IF(BC214="","",BC214*0*(1-IF(G205="",0,G205)*0))</f>
        <v/>
      </c>
      <c r="BE214" s="189" t="str">
        <f>IF(ISBLANK('GHG Usage'!J13),"",'GHG Usage'!J13)</f>
        <v/>
      </c>
      <c r="BF214" s="172" t="str">
        <f>IF(BE214="","",BE214*0.1*(1-IF(H205="",0,H205)*0))</f>
        <v/>
      </c>
      <c r="BG214" s="173" t="str">
        <f>IF(BE214="","",0.3*BE214*(1-IF(H205="",0,H205)*0.9))</f>
        <v/>
      </c>
      <c r="BH214" s="173" t="str">
        <f>IF(BE214="","",0.2*BE214*(1-IF(H205="",0,H205)*0.9))</f>
        <v/>
      </c>
      <c r="BI214" s="134" t="str">
        <f>IF(ISBLANK('GHG Usage'!K13),"",'GHG Usage'!K13)</f>
        <v/>
      </c>
      <c r="BJ214" s="269" t="str">
        <f>IF(BI214="","",IF('Emission Reduction Strategy'!D37=TRUE,(BI214)*0*(1-IF('Facility&amp;Emissions Info'!I205="",0,'Facility&amp;Emissions Info'!I205)*0.95),(BI214)*(0.2)*(1-IF('Facility&amp;Emissions Info'!I205="",0,'Facility&amp;Emissions Info'!I205)*0.95)))</f>
        <v/>
      </c>
      <c r="BK214" s="189" t="str">
        <f>IF(ISBLANK('GHG Usage'!L13), "", 'GHG Usage'!L13)</f>
        <v/>
      </c>
      <c r="BL214" s="172" t="str">
        <f>IF(BK214="","",BK214*0.2*(1-IF(J205="",0,J205)*0.9))</f>
        <v/>
      </c>
      <c r="BM214" s="189" t="str">
        <f>IF(ISBLANK('GHG Usage'!M13), "",'GHG Usage'!M13)</f>
        <v/>
      </c>
      <c r="BN214" s="172" t="str">
        <f>IF(BM214="","",BM214*0.06*(1-IF(K205="",0,K205)*0))</f>
        <v/>
      </c>
      <c r="BO214" s="173" t="str">
        <f>IF(BM214="","",0.08*BM214*(1-IF(K205="",0,K205)*0.9))</f>
        <v/>
      </c>
      <c r="BP214" s="189" t="str">
        <f>IF(ISBLANK('GHG Usage'!N13), "", 'GHG Usage'!N13)</f>
        <v/>
      </c>
      <c r="BQ214" s="172" t="str">
        <f>IF(BP214="","",BP214*0.2*(1-IF(L205="",0,L205)*0))</f>
        <v/>
      </c>
      <c r="BR214" s="173" t="str">
        <f>IF(BP214="","",0.2*BP214*(1-IF(L205="",0,L205)*0.9))</f>
        <v/>
      </c>
      <c r="BS214" s="173" t="str">
        <f>IF(BP214="","",0.2*BP214*(1-IF(L205="",0,L205)*0.9))</f>
        <v/>
      </c>
      <c r="BT214" s="189" t="str">
        <f>IF(ISBLANK('GHG Usage'!O13),"",'GHG Usage'!O13)</f>
        <v/>
      </c>
      <c r="BU214" s="172" t="str">
        <f>IF(BT214="","",BT214*0*(1-IF(M205="",0,M205)*0))</f>
        <v/>
      </c>
      <c r="BV214" s="195"/>
      <c r="BW214" s="262" t="str">
        <f>IF(ISBLANK('GHG Usage'!D20), "", 'GHG Usage'!D20)</f>
        <v/>
      </c>
      <c r="BX214" s="137" t="str">
        <f>IF(BW214="","",BW214*0.6*(1-IF(N205="",0,N205)*0.9))</f>
        <v/>
      </c>
      <c r="BY214" s="138" t="str">
        <f>IF(BW214="","",0.1*BW214*(1-IF(N205="",0,N205)*0.9))</f>
        <v/>
      </c>
      <c r="BZ214" s="134" t="str">
        <f>IF(ISBLANK('GHG Usage'!E20),"",'GHG Usage'!E20)</f>
        <v/>
      </c>
      <c r="CA214" s="137" t="str">
        <f>IF(BZ214="","",BZ214*0.4*(1-IF(O205="",0,O205)*0.9))</f>
        <v/>
      </c>
      <c r="CB214" s="138" t="str">
        <f>IF(BZ214="","",0.1*BZ214*(1-IF(O205="",0,O205)*0.9))</f>
        <v/>
      </c>
      <c r="CC214" s="134" t="str">
        <f>IF(ISBLANK('GHG Usage'!F20),"",'GHG Usage'!F20)</f>
        <v/>
      </c>
      <c r="CD214" s="137" t="str">
        <f>IF(CC214="","",CC214*0.9*(1-IF(P205="",0,P205)*0.9))</f>
        <v/>
      </c>
      <c r="CE214" s="134" t="str">
        <f>IF(ISBLANK('GHG Usage'!G20),"",'GHG Usage'!G20)</f>
        <v/>
      </c>
      <c r="CF214" s="137" t="str">
        <f>IF(CE214="","",CE214*0*(1-IF(Q205="",0,Q201)*0.9))</f>
        <v/>
      </c>
      <c r="CG214" s="134" t="str">
        <f>IF(ISBLANK('GHG Usage'!H20),"",'GHG Usage'!H20)</f>
        <v/>
      </c>
      <c r="CH214" s="137" t="str">
        <f>IF(CG214="","",CG214*0.1*(1-IF(R205="",0,R205)*0.9))</f>
        <v/>
      </c>
      <c r="CI214" s="138" t="str">
        <f>IF(CG214="","",0.1*CG214*(1-IF(R205="",0,R205)*0.9))</f>
        <v/>
      </c>
      <c r="CJ214" s="189" t="str">
        <f>IF(ISBLANK('GHG Usage'!I20),"",'GHG Usage'!I20)</f>
        <v/>
      </c>
      <c r="CK214" s="267" t="str">
        <f>IF(CJ214="","",CJ214*0.1*(1-IF(S205="",0,S205)*0))</f>
        <v/>
      </c>
      <c r="CL214" s="268" t="str">
        <f>IF(CJ214="","",0.1*CJ214*(1-IF(S205="",0,S205)*0.9))</f>
        <v/>
      </c>
      <c r="CM214" s="268" t="str">
        <f>IF(CJ214="","",0.04*CJ214*(1-IF(S205="",0,S205)*0.9))</f>
        <v/>
      </c>
      <c r="CN214" s="134" t="str">
        <f>IF(ISBLANK('GHG Usage'!J20),"",'GHG Usage'!J20)</f>
        <v/>
      </c>
      <c r="CO214" s="137" t="str">
        <f>IF(CN214="","",CN214*0*(1-IF(T205="",0,T205)*0))</f>
        <v/>
      </c>
      <c r="CP214" s="189" t="str">
        <f>IF(ISBLANK('GHG Usage'!K20),"",'GHG Usage'!K20)</f>
        <v/>
      </c>
      <c r="CQ214" s="267" t="str">
        <f>IF(CP214="","",IF('Emission Reduction Strategy'!L37=TRUE,(CP214)*(0.02)*(1-IF('Facility&amp;Emissions Info'!U205="",0,'Facility&amp;Emissions Info'!U205)*0.95),(CP214)*(0.2)*(1-IF(U205="",0,U205)*0.95)))</f>
        <v/>
      </c>
      <c r="CR214" s="264" t="str">
        <f>IF(CP214="","",IF('Emission Reduction Strategy'!L37=TRUE,(0.02)*(CP214)*(1-IF('Facility&amp;Emissions Info'!U205="",0,'Facility&amp;Emissions Info'!U205)*0.9),(0.1)*(CP214)*(1-IF('Facility&amp;Emissions Info'!U205="",0,'Facility&amp;Emissions Info'!U205)*0.9)))</f>
        <v/>
      </c>
      <c r="CS214" s="355" t="str">
        <f>IF(ISBLANK('GHG Usage'!L20),"",'GHG Usage'!L20)</f>
        <v/>
      </c>
      <c r="CT214" s="137" t="str">
        <f>IF(CS214="","",CS214*0*(1-IF(V205="",0,V205)*0.9))</f>
        <v/>
      </c>
      <c r="CU214" s="189" t="str">
        <f>IF(ISBLANK('GHG Usage'!M20),"",'GHG Usage'!M20)</f>
        <v/>
      </c>
      <c r="CV214" s="172" t="str">
        <f>IF(CU214="","",CU214*0*(1-IF(W205="",0,W205)*0))</f>
        <v/>
      </c>
      <c r="CW214" s="189" t="str">
        <f>IF(ISBLANK('GHG Usage'!N20),"",'GHG Usage'!N20)</f>
        <v/>
      </c>
      <c r="CX214" s="172" t="str">
        <f>IF(CW214="","",CW214*0.1*(1-IF(X205="",0,X205)*0))</f>
        <v/>
      </c>
      <c r="CY214" s="173" t="str">
        <f>IF(CW214="","",0.1*CW214*(1-IF(X205="",0,X205)*0.9))</f>
        <v/>
      </c>
      <c r="CZ214" s="189" t="str">
        <f>IF(ISBLANK('GHG Usage'!O20),"",'GHG Usage'!O20)</f>
        <v/>
      </c>
      <c r="DA214" s="172" t="str">
        <f>IF(CZ214="","",CZ214*0*(1-IF(Y205="",0,Y205)*0))</f>
        <v/>
      </c>
      <c r="DB214" s="173" t="str">
        <f>IF(CZ214="","",0.02*CZ214*(1-IF(Y205="",0,Y205)*0.9))</f>
        <v/>
      </c>
      <c r="DC214" s="196"/>
      <c r="DD214" s="394"/>
      <c r="DE214" s="324"/>
      <c r="DF214" s="324"/>
      <c r="DG214" s="324"/>
      <c r="DH214" s="324"/>
      <c r="DI214" s="324"/>
      <c r="DJ214" s="324"/>
      <c r="DK214" s="324"/>
      <c r="DL214" s="324"/>
      <c r="DM214" s="324"/>
      <c r="DN214" s="324"/>
      <c r="DO214" s="169"/>
      <c r="DP214" s="169"/>
      <c r="DT214" s="144"/>
      <c r="EC214" s="144"/>
      <c r="ED214" s="148"/>
      <c r="EE214" s="148"/>
      <c r="ES214" s="144"/>
      <c r="ET214" s="146"/>
      <c r="EU214" s="146"/>
      <c r="EV214" s="146"/>
      <c r="EW214" s="144"/>
      <c r="EX214" s="144"/>
      <c r="EY214" s="144"/>
      <c r="EZ214" s="144"/>
      <c r="FA214" s="144"/>
      <c r="FB214" s="144"/>
      <c r="FC214" s="144"/>
      <c r="FD214" s="144"/>
      <c r="FE214" s="144"/>
      <c r="FF214" s="144"/>
      <c r="FG214" s="144"/>
      <c r="FH214" s="144"/>
      <c r="FI214" s="144"/>
      <c r="FJ214" s="144"/>
      <c r="FK214" s="144"/>
      <c r="FL214" s="144"/>
      <c r="FM214" s="144"/>
      <c r="FO214" s="144"/>
      <c r="FQ214" s="144"/>
      <c r="FR214" s="144"/>
      <c r="FS214" s="144"/>
      <c r="FU214" s="144"/>
      <c r="FV214" s="144"/>
      <c r="FW214" s="144"/>
      <c r="FX214" s="144"/>
      <c r="FY214" s="144"/>
      <c r="FZ214" s="144"/>
      <c r="GB214" s="144"/>
      <c r="GE214" s="144"/>
    </row>
    <row r="215" spans="1:194" s="124" customFormat="1" x14ac:dyDescent="0.2">
      <c r="A215" s="794"/>
      <c r="B215" s="924"/>
      <c r="C215" s="939"/>
      <c r="D215" s="802"/>
      <c r="E215" s="802"/>
      <c r="F215" s="802"/>
      <c r="G215" s="791"/>
      <c r="H215" s="791"/>
      <c r="I215" s="791"/>
      <c r="J215" s="791"/>
      <c r="K215" s="791"/>
      <c r="L215" s="791"/>
      <c r="M215" s="791"/>
      <c r="N215" s="791"/>
      <c r="O215" s="791"/>
      <c r="P215" s="791"/>
      <c r="Q215" s="791"/>
      <c r="R215" s="791"/>
      <c r="S215" s="791"/>
      <c r="T215" s="791"/>
      <c r="U215" s="791"/>
      <c r="V215" s="791"/>
      <c r="W215" s="791"/>
      <c r="X215" s="791"/>
      <c r="Y215" s="791"/>
      <c r="Z215" s="791"/>
      <c r="AA215" s="791"/>
      <c r="AB215" s="791"/>
      <c r="AC215" s="791"/>
      <c r="AD215" s="791"/>
      <c r="AE215" s="802"/>
      <c r="AF215" s="802"/>
      <c r="AG215" s="802"/>
      <c r="AH215" s="802"/>
      <c r="AI215" s="802"/>
      <c r="AJ215" s="802"/>
      <c r="AK215" s="802"/>
      <c r="AL215" s="802"/>
      <c r="AM215" s="802"/>
      <c r="AN215" s="802"/>
      <c r="AR215" s="123"/>
      <c r="AS215" s="123"/>
      <c r="AU215" s="123"/>
      <c r="AV215" s="123"/>
      <c r="AX215" s="123"/>
      <c r="AY215" s="123"/>
      <c r="BA215" s="123"/>
      <c r="BB215" s="123"/>
      <c r="BD215" s="123"/>
      <c r="BE215" s="123"/>
      <c r="BG215" s="123"/>
      <c r="BH215" s="123"/>
      <c r="BJ215" s="123"/>
      <c r="BK215" s="123"/>
      <c r="BM215" s="123"/>
      <c r="BN215" s="123"/>
      <c r="BO215" s="123"/>
      <c r="BP215" s="123"/>
      <c r="BQ215" s="123"/>
      <c r="BR215" s="123"/>
      <c r="BS215" s="123"/>
      <c r="BT215" s="123"/>
      <c r="BU215" s="123"/>
      <c r="BV215" s="123"/>
      <c r="BW215" s="123"/>
      <c r="BY215" s="123"/>
      <c r="BZ215" s="123"/>
      <c r="CA215" s="144"/>
      <c r="CB215" s="147"/>
      <c r="CD215" s="144"/>
      <c r="CE215" s="144"/>
      <c r="CG215" s="144"/>
      <c r="CH215" s="144"/>
      <c r="CI215" s="144"/>
      <c r="CJ215" s="144"/>
      <c r="CK215" s="144"/>
      <c r="CL215" s="144"/>
      <c r="CN215" s="144"/>
      <c r="CO215" s="144"/>
      <c r="CP215" s="144"/>
      <c r="CT215" s="144"/>
      <c r="CU215" s="144"/>
      <c r="CV215" s="144"/>
      <c r="CW215" s="144"/>
      <c r="CX215" s="144"/>
      <c r="CY215" s="144"/>
      <c r="CZ215" s="144"/>
      <c r="DA215" s="144"/>
      <c r="DB215" s="144"/>
      <c r="DC215" s="144"/>
      <c r="DD215" s="144"/>
      <c r="DF215" s="144"/>
      <c r="DG215" s="144"/>
      <c r="DH215" s="144"/>
      <c r="DJ215" s="144"/>
      <c r="DM215" s="144"/>
      <c r="DT215" s="144"/>
      <c r="EC215" s="144"/>
      <c r="ED215" s="148"/>
      <c r="EE215" s="148"/>
      <c r="ES215" s="144"/>
      <c r="ET215" s="146"/>
      <c r="EU215" s="146"/>
      <c r="EV215" s="146"/>
      <c r="EW215" s="144"/>
      <c r="EX215" s="144"/>
      <c r="EY215" s="144"/>
      <c r="EZ215" s="144"/>
      <c r="FA215" s="144"/>
      <c r="FB215" s="144"/>
      <c r="FC215" s="144"/>
      <c r="FD215" s="144"/>
      <c r="FE215" s="144"/>
      <c r="FF215" s="144"/>
      <c r="FG215" s="144"/>
      <c r="FH215" s="144"/>
      <c r="FI215" s="144"/>
      <c r="FJ215" s="144"/>
      <c r="FK215" s="144"/>
      <c r="FL215" s="144"/>
      <c r="FM215" s="144"/>
      <c r="FO215" s="144"/>
      <c r="FQ215" s="144"/>
      <c r="FR215" s="144"/>
      <c r="FS215" s="144"/>
      <c r="FU215" s="144"/>
      <c r="FV215" s="144"/>
      <c r="FW215" s="144"/>
      <c r="FX215" s="144"/>
      <c r="FY215" s="144"/>
      <c r="FZ215" s="144"/>
      <c r="GB215" s="144"/>
      <c r="GE215" s="144"/>
    </row>
    <row r="216" spans="1:194" s="124" customFormat="1" x14ac:dyDescent="0.2">
      <c r="A216" s="940" t="s">
        <v>96</v>
      </c>
      <c r="B216" s="924"/>
      <c r="C216" s="939"/>
      <c r="D216" s="802"/>
      <c r="E216" s="802"/>
      <c r="F216" s="802"/>
      <c r="G216" s="791"/>
      <c r="H216" s="791"/>
      <c r="I216" s="791"/>
      <c r="J216" s="791"/>
      <c r="K216" s="791"/>
      <c r="L216" s="791"/>
      <c r="M216" s="791"/>
      <c r="N216" s="791"/>
      <c r="O216" s="791"/>
      <c r="P216" s="791"/>
      <c r="Q216" s="791"/>
      <c r="R216" s="791"/>
      <c r="S216" s="791"/>
      <c r="T216" s="791"/>
      <c r="U216" s="791"/>
      <c r="V216" s="791"/>
      <c r="W216" s="791"/>
      <c r="X216" s="791"/>
      <c r="Y216" s="791"/>
      <c r="Z216" s="791"/>
      <c r="AA216" s="791"/>
      <c r="AB216" s="791"/>
      <c r="AC216" s="791"/>
      <c r="AD216" s="791"/>
      <c r="AE216" s="802"/>
      <c r="AF216" s="802"/>
      <c r="AG216" s="802"/>
      <c r="AH216" s="802"/>
      <c r="AI216" s="802"/>
      <c r="AJ216" s="802"/>
      <c r="AK216" s="802"/>
      <c r="AL216" s="802"/>
      <c r="AM216" s="802"/>
      <c r="AN216" s="802"/>
      <c r="AR216" s="123"/>
      <c r="AS216" s="123"/>
      <c r="AU216" s="123"/>
      <c r="AV216" s="123"/>
      <c r="AX216" s="123"/>
      <c r="AY216" s="123"/>
      <c r="BA216" s="123"/>
      <c r="BB216" s="123"/>
      <c r="BD216" s="123"/>
      <c r="BE216" s="123"/>
      <c r="BG216" s="123"/>
      <c r="BH216" s="123"/>
      <c r="BJ216" s="123"/>
      <c r="BK216" s="123"/>
      <c r="BM216" s="123"/>
      <c r="BN216" s="123"/>
      <c r="BO216" s="123"/>
      <c r="BP216" s="123"/>
      <c r="BQ216" s="123"/>
      <c r="BR216" s="123"/>
      <c r="BS216" s="123"/>
      <c r="BT216" s="123"/>
      <c r="BU216" s="123"/>
      <c r="BV216" s="123"/>
      <c r="BW216" s="123"/>
      <c r="BY216" s="123"/>
      <c r="BZ216" s="123"/>
      <c r="CA216" s="144"/>
      <c r="CB216" s="147"/>
      <c r="CD216" s="144"/>
      <c r="CE216" s="144"/>
      <c r="CG216" s="144"/>
      <c r="CH216" s="144"/>
      <c r="CI216" s="144"/>
      <c r="CJ216" s="144"/>
      <c r="CK216" s="144"/>
      <c r="CL216" s="144"/>
      <c r="CN216" s="144"/>
      <c r="CO216" s="144"/>
      <c r="CP216" s="144"/>
      <c r="CT216" s="144"/>
      <c r="CU216" s="144"/>
      <c r="CV216" s="144"/>
      <c r="CW216" s="144"/>
      <c r="CX216" s="144"/>
      <c r="CY216" s="144"/>
      <c r="CZ216" s="144"/>
      <c r="DA216" s="144"/>
      <c r="DB216" s="144"/>
      <c r="DC216" s="144"/>
      <c r="DD216" s="144"/>
      <c r="DF216" s="144"/>
      <c r="DG216" s="144"/>
      <c r="DH216" s="144"/>
      <c r="DJ216" s="144"/>
      <c r="DM216" s="144"/>
      <c r="DT216" s="144"/>
      <c r="EC216" s="144"/>
      <c r="ED216" s="148"/>
      <c r="EE216" s="148"/>
      <c r="ES216" s="144"/>
      <c r="ET216" s="146"/>
      <c r="EU216" s="146"/>
      <c r="EV216" s="146"/>
      <c r="EW216" s="144"/>
      <c r="EX216" s="144"/>
      <c r="EY216" s="144"/>
      <c r="EZ216" s="144"/>
      <c r="FA216" s="144"/>
      <c r="FB216" s="144"/>
      <c r="FC216" s="144"/>
      <c r="FD216" s="144"/>
      <c r="FE216" s="144"/>
      <c r="FF216" s="144"/>
      <c r="FG216" s="144"/>
      <c r="FH216" s="144"/>
      <c r="FI216" s="144"/>
      <c r="FJ216" s="144"/>
      <c r="FK216" s="144"/>
      <c r="FL216" s="144"/>
      <c r="FM216" s="144"/>
      <c r="FO216" s="144"/>
      <c r="FQ216" s="144"/>
      <c r="FR216" s="144"/>
      <c r="FS216" s="144"/>
      <c r="FU216" s="144"/>
      <c r="FV216" s="144"/>
      <c r="FW216" s="144"/>
      <c r="FX216" s="144"/>
      <c r="FY216" s="144"/>
      <c r="FZ216" s="144"/>
      <c r="GB216" s="144"/>
      <c r="GE216" s="144"/>
    </row>
    <row r="217" spans="1:194" s="124" customFormat="1" ht="23.45" customHeight="1" x14ac:dyDescent="0.2">
      <c r="A217" s="941"/>
      <c r="B217" s="1646" t="s">
        <v>421</v>
      </c>
      <c r="C217" s="1610"/>
      <c r="D217" s="1610"/>
      <c r="E217" s="1610"/>
      <c r="F217" s="1610"/>
      <c r="G217" s="1610"/>
      <c r="H217" s="1610"/>
      <c r="I217" s="1610"/>
      <c r="J217" s="791"/>
      <c r="K217" s="791"/>
      <c r="L217" s="791"/>
      <c r="M217" s="791"/>
      <c r="N217" s="791"/>
      <c r="O217" s="791"/>
      <c r="P217" s="791"/>
      <c r="Q217" s="791"/>
      <c r="R217" s="791"/>
      <c r="S217" s="791"/>
      <c r="T217" s="791"/>
      <c r="U217" s="791"/>
      <c r="V217" s="791"/>
      <c r="W217" s="791"/>
      <c r="X217" s="791"/>
      <c r="Y217" s="791"/>
      <c r="Z217" s="791"/>
      <c r="AA217" s="791"/>
      <c r="AB217" s="791"/>
      <c r="AC217" s="791"/>
      <c r="AD217" s="791"/>
      <c r="AE217" s="802"/>
      <c r="AF217" s="802"/>
      <c r="AG217" s="802"/>
      <c r="AH217" s="802"/>
      <c r="AI217" s="802"/>
      <c r="AJ217" s="802"/>
      <c r="AK217" s="802"/>
      <c r="AL217" s="802"/>
      <c r="AM217" s="802"/>
      <c r="AN217" s="802"/>
      <c r="AR217" s="123"/>
      <c r="AS217" s="123"/>
      <c r="AU217" s="123"/>
      <c r="AV217" s="123"/>
      <c r="AX217" s="123"/>
      <c r="AY217" s="123"/>
      <c r="BA217" s="123"/>
      <c r="BB217" s="123"/>
      <c r="BD217" s="123"/>
      <c r="BE217" s="123"/>
      <c r="BG217" s="123"/>
      <c r="BH217" s="123"/>
      <c r="BJ217" s="123"/>
      <c r="BK217" s="123"/>
      <c r="BM217" s="123"/>
      <c r="BN217" s="123"/>
      <c r="BO217" s="123"/>
      <c r="BP217" s="123"/>
      <c r="BQ217" s="123"/>
      <c r="BR217" s="123"/>
      <c r="BS217" s="123"/>
      <c r="BT217" s="123"/>
      <c r="BU217" s="123"/>
      <c r="BV217" s="123"/>
      <c r="BW217" s="123"/>
      <c r="BY217" s="123"/>
      <c r="BZ217" s="123"/>
      <c r="CA217" s="144"/>
      <c r="CB217" s="147"/>
      <c r="CD217" s="144"/>
      <c r="CE217" s="144"/>
      <c r="CG217" s="144"/>
      <c r="CH217" s="144"/>
      <c r="CI217" s="144"/>
      <c r="CJ217" s="144"/>
      <c r="CK217" s="144"/>
      <c r="CL217" s="144"/>
      <c r="CN217" s="144"/>
      <c r="CO217" s="144"/>
      <c r="CP217" s="144"/>
      <c r="CT217" s="144"/>
      <c r="CU217" s="144"/>
      <c r="CV217" s="144"/>
      <c r="CW217" s="144"/>
      <c r="CX217" s="144"/>
      <c r="CY217" s="144"/>
      <c r="CZ217" s="144"/>
      <c r="DA217" s="144"/>
      <c r="DB217" s="144"/>
      <c r="DC217" s="144"/>
      <c r="DD217" s="144"/>
      <c r="DF217" s="144"/>
      <c r="DG217" s="144"/>
      <c r="DH217" s="144"/>
      <c r="DJ217" s="144"/>
      <c r="DM217" s="144"/>
      <c r="DT217" s="144"/>
      <c r="EC217" s="144"/>
      <c r="ED217" s="148"/>
      <c r="EE217" s="148"/>
      <c r="ES217" s="144"/>
      <c r="ET217" s="146"/>
      <c r="EU217" s="146"/>
      <c r="EV217" s="146"/>
      <c r="EW217" s="144"/>
      <c r="EX217" s="144"/>
      <c r="EY217" s="144"/>
      <c r="EZ217" s="144"/>
      <c r="FA217" s="144"/>
      <c r="FB217" s="144"/>
      <c r="FC217" s="144"/>
      <c r="FD217" s="144"/>
      <c r="FE217" s="144"/>
      <c r="FF217" s="144"/>
      <c r="FG217" s="144"/>
      <c r="FH217" s="144"/>
      <c r="FI217" s="144"/>
      <c r="FJ217" s="144"/>
      <c r="FK217" s="144"/>
      <c r="FL217" s="144"/>
      <c r="FM217" s="144"/>
      <c r="FO217" s="144"/>
      <c r="FQ217" s="144"/>
      <c r="FR217" s="144"/>
      <c r="FS217" s="144"/>
      <c r="FU217" s="144"/>
      <c r="FV217" s="144"/>
      <c r="FW217" s="144"/>
      <c r="FX217" s="144"/>
      <c r="FY217" s="144"/>
      <c r="FZ217" s="144"/>
      <c r="GB217" s="144"/>
      <c r="GE217" s="144"/>
    </row>
    <row r="218" spans="1:194" s="121" customFormat="1" ht="36" customHeight="1" x14ac:dyDescent="0.2">
      <c r="A218" s="942"/>
      <c r="B218" s="943" t="s">
        <v>426</v>
      </c>
      <c r="C218" s="1641" t="s">
        <v>7</v>
      </c>
      <c r="D218" s="1642"/>
      <c r="E218" s="1642"/>
      <c r="F218" s="1641" t="s">
        <v>8</v>
      </c>
      <c r="G218" s="1642"/>
      <c r="H218" s="1642"/>
      <c r="I218" s="1642"/>
      <c r="J218" s="944"/>
      <c r="K218" s="944"/>
      <c r="L218" s="944"/>
      <c r="M218" s="944"/>
      <c r="N218" s="944"/>
      <c r="O218" s="944"/>
      <c r="P218" s="944"/>
      <c r="Q218" s="944"/>
      <c r="R218" s="944"/>
      <c r="S218" s="944"/>
      <c r="T218" s="944"/>
      <c r="U218" s="944"/>
      <c r="V218" s="944"/>
      <c r="W218" s="944"/>
      <c r="X218" s="944"/>
      <c r="Y218" s="944"/>
      <c r="Z218" s="944"/>
      <c r="AA218" s="944"/>
      <c r="AB218" s="944"/>
      <c r="AC218" s="944"/>
      <c r="AD218" s="744"/>
      <c r="AE218" s="734"/>
      <c r="AF218" s="734"/>
      <c r="AG218" s="734"/>
      <c r="AH218" s="734"/>
      <c r="AI218" s="734"/>
      <c r="AJ218" s="734"/>
      <c r="AK218" s="734"/>
      <c r="AL218" s="734"/>
      <c r="AM218" s="734"/>
      <c r="AN218" s="734"/>
      <c r="AR218" s="122"/>
      <c r="AS218" s="122"/>
      <c r="AU218" s="122"/>
      <c r="AV218" s="122"/>
      <c r="AX218" s="122"/>
      <c r="AY218" s="122"/>
      <c r="BA218" s="122"/>
      <c r="BB218" s="122"/>
      <c r="BD218" s="122"/>
      <c r="BE218" s="122"/>
      <c r="BG218" s="123"/>
      <c r="BH218" s="123"/>
      <c r="BJ218" s="122"/>
      <c r="BK218" s="122"/>
      <c r="BL218" s="124"/>
      <c r="BM218" s="123"/>
      <c r="BN218" s="123"/>
      <c r="BO218" s="123"/>
      <c r="BP218" s="123"/>
      <c r="BQ218" s="123"/>
      <c r="BR218" s="123"/>
      <c r="BS218" s="123"/>
      <c r="BT218" s="123"/>
      <c r="BU218" s="123"/>
      <c r="BV218" s="123"/>
      <c r="BW218" s="123"/>
      <c r="BY218" s="122"/>
      <c r="CD218" s="47"/>
      <c r="CE218" s="47"/>
      <c r="DJ218" s="124"/>
      <c r="EI218" s="124"/>
      <c r="ET218" s="141"/>
      <c r="EU218" s="141"/>
      <c r="EV218" s="141"/>
      <c r="FW218" s="124"/>
      <c r="FX218" s="124"/>
      <c r="FY218" s="124"/>
      <c r="FZ218" s="124"/>
      <c r="GA218" s="124"/>
      <c r="GB218" s="124"/>
      <c r="GC218" s="124"/>
      <c r="GD218" s="124"/>
      <c r="GE218" s="124"/>
      <c r="GF218" s="124"/>
      <c r="GG218" s="124"/>
      <c r="GH218" s="124"/>
      <c r="GI218" s="124"/>
      <c r="GJ218" s="124"/>
      <c r="GK218" s="124"/>
      <c r="GL218" s="124"/>
    </row>
    <row r="219" spans="1:194" s="121" customFormat="1" ht="21" customHeight="1" x14ac:dyDescent="0.25">
      <c r="A219" s="942"/>
      <c r="B219" s="943" t="s">
        <v>74</v>
      </c>
      <c r="C219" s="1611">
        <v>9200</v>
      </c>
      <c r="D219" s="1610"/>
      <c r="E219" s="1610"/>
      <c r="F219" s="1614" t="s">
        <v>84</v>
      </c>
      <c r="G219" s="1610"/>
      <c r="H219" s="1610"/>
      <c r="I219" s="1610"/>
      <c r="J219" s="744"/>
      <c r="K219" s="744"/>
      <c r="L219" s="744"/>
      <c r="M219" s="744"/>
      <c r="N219" s="744"/>
      <c r="O219" s="744"/>
      <c r="P219" s="744"/>
      <c r="Q219" s="744"/>
      <c r="R219" s="744"/>
      <c r="S219" s="744"/>
      <c r="T219" s="744"/>
      <c r="U219" s="744"/>
      <c r="V219" s="744"/>
      <c r="W219" s="744"/>
      <c r="X219" s="744"/>
      <c r="Y219" s="744"/>
      <c r="Z219" s="744"/>
      <c r="AA219" s="744"/>
      <c r="AB219" s="744"/>
      <c r="AC219" s="744"/>
      <c r="AD219" s="744"/>
      <c r="AE219" s="734"/>
      <c r="AF219" s="734"/>
      <c r="AG219" s="734"/>
      <c r="AH219" s="734"/>
      <c r="AI219" s="734"/>
      <c r="AJ219" s="734"/>
      <c r="AK219" s="734"/>
      <c r="AL219" s="734"/>
      <c r="AM219" s="734"/>
      <c r="AN219" s="734"/>
      <c r="AR219" s="122"/>
      <c r="AS219" s="122"/>
      <c r="AU219" s="122"/>
      <c r="AV219" s="122"/>
      <c r="AX219" s="122"/>
      <c r="AY219" s="122"/>
      <c r="BA219" s="122"/>
      <c r="BB219" s="122"/>
      <c r="BD219" s="122"/>
      <c r="BE219" s="122"/>
      <c r="BG219" s="123"/>
      <c r="BH219" s="123"/>
      <c r="BJ219" s="122"/>
      <c r="BK219" s="122"/>
      <c r="BL219" s="124"/>
      <c r="BM219" s="123"/>
      <c r="BN219" s="123"/>
      <c r="BO219" s="123"/>
      <c r="BP219" s="123"/>
      <c r="BQ219" s="123"/>
      <c r="BR219" s="123"/>
      <c r="BS219" s="123"/>
      <c r="BT219" s="123"/>
      <c r="BU219" s="123"/>
      <c r="BV219" s="123"/>
      <c r="BW219" s="123"/>
      <c r="BY219" s="122"/>
      <c r="CD219" s="160"/>
      <c r="CE219" s="161"/>
      <c r="DJ219" s="124"/>
      <c r="EI219" s="124"/>
      <c r="ET219" s="141"/>
      <c r="EU219" s="141"/>
      <c r="EV219" s="141"/>
      <c r="FW219" s="124"/>
      <c r="FX219" s="124"/>
      <c r="FY219" s="124"/>
      <c r="FZ219" s="124"/>
      <c r="GA219" s="124"/>
      <c r="GB219" s="124"/>
      <c r="GC219" s="124"/>
      <c r="GD219" s="124"/>
      <c r="GE219" s="124"/>
      <c r="GF219" s="124"/>
      <c r="GG219" s="124"/>
      <c r="GH219" s="124"/>
      <c r="GI219" s="124"/>
      <c r="GJ219" s="124"/>
      <c r="GK219" s="124"/>
      <c r="GL219" s="124"/>
    </row>
    <row r="220" spans="1:194" s="121" customFormat="1" ht="21" customHeight="1" x14ac:dyDescent="0.25">
      <c r="A220" s="942"/>
      <c r="B220" s="943" t="s">
        <v>75</v>
      </c>
      <c r="C220" s="1611">
        <v>7000</v>
      </c>
      <c r="D220" s="1610"/>
      <c r="E220" s="1610"/>
      <c r="F220" s="1614" t="s">
        <v>84</v>
      </c>
      <c r="G220" s="1610"/>
      <c r="H220" s="1610"/>
      <c r="I220" s="1610"/>
      <c r="J220" s="744"/>
      <c r="K220" s="744"/>
      <c r="L220" s="744"/>
      <c r="M220" s="744"/>
      <c r="N220" s="744"/>
      <c r="O220" s="744"/>
      <c r="P220" s="744"/>
      <c r="Q220" s="744"/>
      <c r="R220" s="744"/>
      <c r="S220" s="744"/>
      <c r="T220" s="744"/>
      <c r="U220" s="744"/>
      <c r="V220" s="744"/>
      <c r="W220" s="744"/>
      <c r="X220" s="744"/>
      <c r="Y220" s="744"/>
      <c r="Z220" s="744"/>
      <c r="AA220" s="744"/>
      <c r="AB220" s="744"/>
      <c r="AC220" s="744"/>
      <c r="AD220" s="744"/>
      <c r="AE220" s="734"/>
      <c r="AF220" s="734"/>
      <c r="AG220" s="734"/>
      <c r="AH220" s="734"/>
      <c r="AI220" s="734"/>
      <c r="AJ220" s="734"/>
      <c r="AK220" s="734"/>
      <c r="AL220" s="734"/>
      <c r="AM220" s="734"/>
      <c r="AN220" s="734"/>
      <c r="AR220" s="122"/>
      <c r="AS220" s="122"/>
      <c r="AU220" s="122"/>
      <c r="AV220" s="122"/>
      <c r="AX220" s="122"/>
      <c r="AY220" s="122"/>
      <c r="BA220" s="122"/>
      <c r="BB220" s="122"/>
      <c r="BD220" s="122"/>
      <c r="BE220" s="122"/>
      <c r="BG220" s="123"/>
      <c r="BH220" s="123"/>
      <c r="BJ220" s="122"/>
      <c r="BK220" s="122"/>
      <c r="BL220" s="124"/>
      <c r="BM220" s="123"/>
      <c r="BN220" s="123"/>
      <c r="BO220" s="123"/>
      <c r="BP220" s="123"/>
      <c r="BQ220" s="123"/>
      <c r="BR220" s="123"/>
      <c r="BS220" s="123"/>
      <c r="BT220" s="123"/>
      <c r="BU220" s="123"/>
      <c r="BV220" s="123"/>
      <c r="BW220" s="123"/>
      <c r="BY220" s="122"/>
      <c r="CD220" s="55"/>
      <c r="CE220" s="162"/>
      <c r="DJ220" s="124"/>
      <c r="EI220" s="124"/>
      <c r="ET220" s="141"/>
      <c r="EU220" s="141"/>
      <c r="EV220" s="141"/>
      <c r="FW220" s="124"/>
      <c r="FX220" s="124"/>
      <c r="FY220" s="124"/>
      <c r="FZ220" s="124"/>
      <c r="GA220" s="124"/>
      <c r="GB220" s="124"/>
      <c r="GC220" s="124"/>
      <c r="GD220" s="124"/>
      <c r="GE220" s="124"/>
      <c r="GF220" s="124"/>
      <c r="GG220" s="124"/>
      <c r="GH220" s="124"/>
      <c r="GI220" s="124"/>
      <c r="GJ220" s="124"/>
      <c r="GK220" s="124"/>
      <c r="GL220" s="124"/>
    </row>
    <row r="221" spans="1:194" s="121" customFormat="1" ht="21" customHeight="1" x14ac:dyDescent="0.25">
      <c r="A221" s="942"/>
      <c r="B221" s="943" t="s">
        <v>76</v>
      </c>
      <c r="C221" s="1611">
        <v>6500</v>
      </c>
      <c r="D221" s="1610"/>
      <c r="E221" s="1610"/>
      <c r="F221" s="1614" t="s">
        <v>84</v>
      </c>
      <c r="G221" s="1610"/>
      <c r="H221" s="1610"/>
      <c r="I221" s="1610"/>
      <c r="J221" s="744"/>
      <c r="K221" s="744"/>
      <c r="L221" s="744"/>
      <c r="M221" s="744"/>
      <c r="N221" s="744"/>
      <c r="O221" s="744"/>
      <c r="P221" s="744"/>
      <c r="Q221" s="744"/>
      <c r="R221" s="744"/>
      <c r="S221" s="744"/>
      <c r="T221" s="744"/>
      <c r="U221" s="744"/>
      <c r="V221" s="744"/>
      <c r="W221" s="744"/>
      <c r="X221" s="744"/>
      <c r="Y221" s="744"/>
      <c r="Z221" s="744"/>
      <c r="AA221" s="744"/>
      <c r="AB221" s="744"/>
      <c r="AC221" s="744"/>
      <c r="AD221" s="744"/>
      <c r="AE221" s="734"/>
      <c r="AF221" s="734"/>
      <c r="AG221" s="734"/>
      <c r="AH221" s="734"/>
      <c r="AI221" s="734"/>
      <c r="AJ221" s="734"/>
      <c r="AK221" s="734"/>
      <c r="AL221" s="734"/>
      <c r="AM221" s="734"/>
      <c r="AN221" s="734"/>
      <c r="AR221" s="122"/>
      <c r="AS221" s="122"/>
      <c r="AU221" s="122"/>
      <c r="AV221" s="122"/>
      <c r="AX221" s="122"/>
      <c r="AY221" s="122"/>
      <c r="BA221" s="122"/>
      <c r="BB221" s="122"/>
      <c r="BD221" s="122"/>
      <c r="BE221" s="122"/>
      <c r="BG221" s="123"/>
      <c r="BH221" s="123"/>
      <c r="BJ221" s="122"/>
      <c r="BK221" s="122"/>
      <c r="BL221" s="124"/>
      <c r="BM221" s="123"/>
      <c r="BN221" s="123"/>
      <c r="BO221" s="123"/>
      <c r="BP221" s="123"/>
      <c r="BQ221" s="123"/>
      <c r="BR221" s="123"/>
      <c r="BS221" s="123"/>
      <c r="BT221" s="123"/>
      <c r="BU221" s="123"/>
      <c r="BV221" s="123"/>
      <c r="BW221" s="123"/>
      <c r="BY221" s="122"/>
      <c r="DJ221" s="124"/>
      <c r="EI221" s="124"/>
      <c r="ET221" s="141"/>
      <c r="EU221" s="141"/>
      <c r="EV221" s="141"/>
      <c r="FW221" s="124"/>
      <c r="FX221" s="124"/>
      <c r="FY221" s="124"/>
      <c r="FZ221" s="124"/>
      <c r="GA221" s="124"/>
      <c r="GB221" s="124"/>
      <c r="GC221" s="124"/>
      <c r="GD221" s="124"/>
      <c r="GE221" s="124"/>
      <c r="GF221" s="124"/>
      <c r="GG221" s="124"/>
      <c r="GH221" s="124"/>
      <c r="GI221" s="124"/>
      <c r="GJ221" s="124"/>
      <c r="GK221" s="124"/>
      <c r="GL221" s="124"/>
    </row>
    <row r="222" spans="1:194" s="121" customFormat="1" ht="21" customHeight="1" x14ac:dyDescent="0.25">
      <c r="A222" s="942"/>
      <c r="B222" s="943" t="s">
        <v>77</v>
      </c>
      <c r="C222" s="1611">
        <v>11700</v>
      </c>
      <c r="D222" s="1610"/>
      <c r="E222" s="1610"/>
      <c r="F222" s="1614" t="s">
        <v>84</v>
      </c>
      <c r="G222" s="1610"/>
      <c r="H222" s="1610"/>
      <c r="I222" s="1610"/>
      <c r="J222" s="744"/>
      <c r="K222" s="744"/>
      <c r="L222" s="744"/>
      <c r="M222" s="744"/>
      <c r="N222" s="744"/>
      <c r="O222" s="744"/>
      <c r="P222" s="744"/>
      <c r="Q222" s="744"/>
      <c r="R222" s="744"/>
      <c r="S222" s="744"/>
      <c r="T222" s="744"/>
      <c r="U222" s="744"/>
      <c r="V222" s="744"/>
      <c r="W222" s="744"/>
      <c r="X222" s="744"/>
      <c r="Y222" s="744"/>
      <c r="Z222" s="744"/>
      <c r="AA222" s="744"/>
      <c r="AB222" s="744"/>
      <c r="AC222" s="744"/>
      <c r="AD222" s="744"/>
      <c r="AE222" s="734"/>
      <c r="AF222" s="734"/>
      <c r="AG222" s="734"/>
      <c r="AH222" s="734"/>
      <c r="AI222" s="734"/>
      <c r="AJ222" s="734"/>
      <c r="AK222" s="734"/>
      <c r="AL222" s="734"/>
      <c r="AM222" s="734"/>
      <c r="AN222" s="734"/>
      <c r="AR222" s="122"/>
      <c r="AS222" s="122"/>
      <c r="AU222" s="122"/>
      <c r="AV222" s="122"/>
      <c r="AX222" s="122"/>
      <c r="AY222" s="122"/>
      <c r="BA222" s="122"/>
      <c r="BB222" s="122"/>
      <c r="BD222" s="122"/>
      <c r="BE222" s="122"/>
      <c r="BG222" s="123"/>
      <c r="BH222" s="123"/>
      <c r="BJ222" s="122"/>
      <c r="BK222" s="122"/>
      <c r="BL222" s="124"/>
      <c r="BM222" s="123"/>
      <c r="BN222" s="123"/>
      <c r="BO222" s="123"/>
      <c r="BP222" s="123"/>
      <c r="BQ222" s="123"/>
      <c r="BR222" s="123"/>
      <c r="BS222" s="123"/>
      <c r="BT222" s="123"/>
      <c r="BU222" s="123"/>
      <c r="BV222" s="123"/>
      <c r="BW222" s="123"/>
      <c r="BY222" s="122"/>
      <c r="DJ222" s="124"/>
      <c r="EI222" s="124"/>
      <c r="ET222" s="141"/>
      <c r="EU222" s="141"/>
      <c r="EV222" s="141"/>
      <c r="FW222" s="124"/>
      <c r="FX222" s="124"/>
      <c r="FY222" s="124"/>
      <c r="FZ222" s="124"/>
      <c r="GA222" s="124"/>
      <c r="GB222" s="124"/>
      <c r="GC222" s="124"/>
      <c r="GD222" s="124"/>
      <c r="GE222" s="124"/>
      <c r="GF222" s="124"/>
      <c r="GG222" s="124"/>
      <c r="GH222" s="124"/>
      <c r="GI222" s="124"/>
      <c r="GJ222" s="124"/>
      <c r="GK222" s="124"/>
      <c r="GL222" s="124"/>
    </row>
    <row r="223" spans="1:194" s="121" customFormat="1" ht="21" customHeight="1" x14ac:dyDescent="0.25">
      <c r="A223" s="942"/>
      <c r="B223" s="943" t="s">
        <v>82</v>
      </c>
      <c r="C223" s="1611">
        <v>8700</v>
      </c>
      <c r="D223" s="1610"/>
      <c r="E223" s="1610"/>
      <c r="F223" s="1614" t="s">
        <v>84</v>
      </c>
      <c r="G223" s="1610"/>
      <c r="H223" s="1610"/>
      <c r="I223" s="1610"/>
      <c r="J223" s="744"/>
      <c r="K223" s="744"/>
      <c r="L223" s="744"/>
      <c r="M223" s="744"/>
      <c r="N223" s="744"/>
      <c r="O223" s="744"/>
      <c r="P223" s="744"/>
      <c r="Q223" s="744"/>
      <c r="R223" s="744"/>
      <c r="S223" s="744"/>
      <c r="T223" s="744"/>
      <c r="U223" s="744"/>
      <c r="V223" s="744"/>
      <c r="W223" s="744"/>
      <c r="X223" s="744"/>
      <c r="Y223" s="744"/>
      <c r="Z223" s="744"/>
      <c r="AA223" s="744"/>
      <c r="AB223" s="744"/>
      <c r="AC223" s="744"/>
      <c r="AD223" s="744"/>
      <c r="AE223" s="734"/>
      <c r="AF223" s="734"/>
      <c r="AG223" s="734"/>
      <c r="AH223" s="734"/>
      <c r="AI223" s="734"/>
      <c r="AJ223" s="734"/>
      <c r="AK223" s="734"/>
      <c r="AL223" s="734"/>
      <c r="AM223" s="734"/>
      <c r="AN223" s="734"/>
      <c r="AR223" s="122"/>
      <c r="AS223" s="122"/>
      <c r="AU223" s="122"/>
      <c r="AV223" s="122"/>
      <c r="AX223" s="122"/>
      <c r="AY223" s="122"/>
      <c r="BA223" s="122"/>
      <c r="BB223" s="122"/>
      <c r="BD223" s="122"/>
      <c r="BE223" s="122"/>
      <c r="BG223" s="123"/>
      <c r="BH223" s="123"/>
      <c r="BJ223" s="122"/>
      <c r="BK223" s="122"/>
      <c r="BL223" s="124"/>
      <c r="BM223" s="123"/>
      <c r="BN223" s="123"/>
      <c r="BO223" s="123"/>
      <c r="BP223" s="123"/>
      <c r="BQ223" s="123"/>
      <c r="BR223" s="123"/>
      <c r="BS223" s="123"/>
      <c r="BT223" s="123"/>
      <c r="BU223" s="123"/>
      <c r="BV223" s="123"/>
      <c r="BW223" s="123"/>
      <c r="BY223" s="122"/>
      <c r="DJ223" s="124"/>
      <c r="EI223" s="124"/>
      <c r="ET223" s="141"/>
      <c r="EU223" s="141"/>
      <c r="EV223" s="141"/>
      <c r="FW223" s="124"/>
      <c r="FX223" s="124"/>
      <c r="FY223" s="124"/>
      <c r="FZ223" s="124"/>
      <c r="GA223" s="124"/>
      <c r="GB223" s="124"/>
      <c r="GC223" s="124"/>
      <c r="GD223" s="124"/>
      <c r="GE223" s="124"/>
      <c r="GF223" s="124"/>
      <c r="GG223" s="124"/>
      <c r="GH223" s="124"/>
      <c r="GI223" s="124"/>
      <c r="GJ223" s="124"/>
      <c r="GK223" s="124"/>
      <c r="GL223" s="124"/>
    </row>
    <row r="224" spans="1:194" s="121" customFormat="1" ht="21" customHeight="1" x14ac:dyDescent="0.25">
      <c r="A224" s="942"/>
      <c r="B224" s="943" t="s">
        <v>80</v>
      </c>
      <c r="C224" s="1614" t="s">
        <v>84</v>
      </c>
      <c r="D224" s="1610"/>
      <c r="E224" s="1610"/>
      <c r="F224" s="1611">
        <v>17200</v>
      </c>
      <c r="G224" s="1610"/>
      <c r="H224" s="1610"/>
      <c r="I224" s="1610"/>
      <c r="J224" s="744"/>
      <c r="K224" s="744"/>
      <c r="L224" s="744"/>
      <c r="M224" s="744"/>
      <c r="N224" s="744"/>
      <c r="O224" s="744"/>
      <c r="P224" s="744"/>
      <c r="Q224" s="744"/>
      <c r="R224" s="744"/>
      <c r="S224" s="744"/>
      <c r="T224" s="744"/>
      <c r="U224" s="744"/>
      <c r="V224" s="744"/>
      <c r="W224" s="744"/>
      <c r="X224" s="744"/>
      <c r="Y224" s="744"/>
      <c r="Z224" s="744"/>
      <c r="AA224" s="744"/>
      <c r="AB224" s="744"/>
      <c r="AC224" s="744"/>
      <c r="AD224" s="744"/>
      <c r="AE224" s="734"/>
      <c r="AF224" s="734"/>
      <c r="AG224" s="734"/>
      <c r="AH224" s="734"/>
      <c r="AI224" s="734"/>
      <c r="AJ224" s="734"/>
      <c r="AK224" s="734"/>
      <c r="AL224" s="734"/>
      <c r="AM224" s="734"/>
      <c r="AN224" s="734"/>
      <c r="AR224" s="122"/>
      <c r="AS224" s="122"/>
      <c r="AU224" s="122"/>
      <c r="AV224" s="122"/>
      <c r="AX224" s="122"/>
      <c r="AY224" s="122"/>
      <c r="BA224" s="122"/>
      <c r="BB224" s="122"/>
      <c r="BD224" s="122"/>
      <c r="BE224" s="122"/>
      <c r="BG224" s="123"/>
      <c r="BH224" s="123"/>
      <c r="BJ224" s="122"/>
      <c r="BK224" s="122"/>
      <c r="BL224" s="124"/>
      <c r="BM224" s="123"/>
      <c r="BN224" s="123"/>
      <c r="BO224" s="123"/>
      <c r="BP224" s="123"/>
      <c r="BQ224" s="123"/>
      <c r="BR224" s="123"/>
      <c r="BS224" s="123"/>
      <c r="BT224" s="123"/>
      <c r="BU224" s="123"/>
      <c r="BV224" s="123"/>
      <c r="BW224" s="123"/>
      <c r="BY224" s="122"/>
      <c r="DJ224" s="124"/>
      <c r="EI224" s="124"/>
      <c r="ET224" s="141"/>
      <c r="EU224" s="141"/>
      <c r="EV224" s="141"/>
      <c r="FW224" s="124"/>
      <c r="FX224" s="124"/>
      <c r="FY224" s="124"/>
      <c r="FZ224" s="124"/>
      <c r="GA224" s="124"/>
      <c r="GB224" s="124"/>
      <c r="GC224" s="124"/>
      <c r="GD224" s="124"/>
      <c r="GE224" s="124"/>
      <c r="GF224" s="124"/>
      <c r="GG224" s="124"/>
      <c r="GH224" s="124"/>
      <c r="GI224" s="124"/>
      <c r="GJ224" s="124"/>
      <c r="GK224" s="124"/>
      <c r="GL224" s="124"/>
    </row>
    <row r="225" spans="1:187" s="152" customFormat="1" ht="21" customHeight="1" x14ac:dyDescent="0.25">
      <c r="A225" s="945"/>
      <c r="B225" s="943" t="s">
        <v>81</v>
      </c>
      <c r="C225" s="1611">
        <v>23900</v>
      </c>
      <c r="D225" s="1610"/>
      <c r="E225" s="1610"/>
      <c r="F225" s="1614" t="s">
        <v>84</v>
      </c>
      <c r="G225" s="1610"/>
      <c r="H225" s="1610"/>
      <c r="I225" s="1610"/>
      <c r="J225" s="946"/>
      <c r="K225" s="946"/>
      <c r="L225" s="946"/>
      <c r="M225" s="946"/>
      <c r="N225" s="946"/>
      <c r="O225" s="946"/>
      <c r="P225" s="946"/>
      <c r="Q225" s="946"/>
      <c r="R225" s="946"/>
      <c r="S225" s="946"/>
      <c r="T225" s="946"/>
      <c r="U225" s="946"/>
      <c r="V225" s="946"/>
      <c r="W225" s="946"/>
      <c r="X225" s="946"/>
      <c r="Y225" s="946"/>
      <c r="Z225" s="946"/>
      <c r="AA225" s="946"/>
      <c r="AB225" s="946"/>
      <c r="AC225" s="946"/>
      <c r="AD225" s="946"/>
      <c r="AE225" s="947"/>
      <c r="AF225" s="947"/>
      <c r="AG225" s="947"/>
      <c r="AH225" s="947"/>
      <c r="AI225" s="947"/>
      <c r="AJ225" s="947"/>
      <c r="AK225" s="947"/>
      <c r="AL225" s="947"/>
      <c r="AM225" s="947"/>
      <c r="AN225" s="947"/>
      <c r="AO225" s="128"/>
      <c r="AP225" s="128"/>
      <c r="AQ225" s="126"/>
      <c r="AR225" s="127"/>
      <c r="AS225" s="127"/>
      <c r="AT225" s="126"/>
      <c r="AU225" s="127"/>
      <c r="AV225" s="127"/>
      <c r="AW225" s="126"/>
      <c r="AX225" s="127"/>
      <c r="AY225" s="127"/>
      <c r="AZ225" s="126"/>
      <c r="BA225" s="127"/>
      <c r="BB225" s="127"/>
      <c r="BC225" s="126"/>
      <c r="BD225" s="127"/>
      <c r="BE225" s="127"/>
      <c r="BF225" s="126"/>
      <c r="BG225" s="127"/>
      <c r="BH225" s="127"/>
      <c r="BI225" s="126"/>
      <c r="BJ225" s="127"/>
      <c r="BK225" s="127"/>
      <c r="BL225" s="126"/>
      <c r="BM225" s="127"/>
      <c r="BN225" s="127"/>
      <c r="BO225" s="127"/>
      <c r="BP225" s="127"/>
      <c r="BQ225" s="127"/>
      <c r="BR225" s="127"/>
      <c r="BS225" s="127"/>
      <c r="BT225" s="127"/>
      <c r="BU225" s="127"/>
      <c r="BV225" s="127"/>
      <c r="BW225" s="127"/>
      <c r="BX225" s="126"/>
      <c r="BY225" s="127"/>
      <c r="BZ225" s="127"/>
      <c r="CA225" s="126"/>
      <c r="CB225" s="126"/>
      <c r="CC225" s="149"/>
      <c r="CD225" s="127"/>
      <c r="CE225" s="127"/>
      <c r="CF225" s="149"/>
      <c r="CG225" s="127"/>
      <c r="CH225" s="149"/>
      <c r="CI225" s="127"/>
      <c r="CJ225" s="149"/>
      <c r="CK225" s="127"/>
      <c r="CL225" s="127"/>
      <c r="CM225" s="149"/>
      <c r="CN225" s="127"/>
      <c r="CO225" s="127"/>
      <c r="CP225" s="127"/>
      <c r="CQ225" s="149"/>
      <c r="CR225" s="127"/>
      <c r="CS225" s="149"/>
      <c r="CT225" s="127"/>
      <c r="CU225" s="127"/>
      <c r="CV225" s="127"/>
      <c r="CW225" s="127"/>
      <c r="CX225" s="127"/>
      <c r="CY225" s="127"/>
      <c r="CZ225" s="127"/>
      <c r="DA225" s="127"/>
      <c r="DB225" s="127"/>
      <c r="DC225" s="127"/>
      <c r="DD225" s="127"/>
      <c r="DE225" s="149"/>
      <c r="DF225" s="127"/>
      <c r="DG225" s="149"/>
      <c r="DH225" s="127"/>
      <c r="DI225" s="149"/>
      <c r="DJ225" s="149"/>
      <c r="DK225" s="127"/>
      <c r="DL225" s="127"/>
      <c r="DM225" s="149"/>
      <c r="DN225" s="127"/>
      <c r="DO225" s="127"/>
      <c r="DP225" s="149"/>
      <c r="DQ225" s="127"/>
      <c r="DR225" s="149"/>
      <c r="DS225" s="127"/>
      <c r="DT225" s="149"/>
      <c r="DU225" s="127"/>
      <c r="DV225" s="127"/>
      <c r="DW225" s="149"/>
      <c r="DX225" s="127"/>
      <c r="DY225" s="127"/>
      <c r="DZ225" s="127"/>
      <c r="EA225" s="149"/>
      <c r="EB225" s="127"/>
      <c r="EC225" s="149"/>
      <c r="ED225" s="127"/>
      <c r="EE225" s="127"/>
      <c r="EF225" s="149"/>
      <c r="EG225" s="127"/>
      <c r="EH225" s="149"/>
      <c r="EI225" s="149"/>
      <c r="EJ225" s="149"/>
      <c r="EK225" s="149"/>
      <c r="EL225" s="149"/>
      <c r="EM225" s="149"/>
      <c r="EN225" s="149"/>
      <c r="EO225" s="149"/>
      <c r="EP225" s="149"/>
      <c r="EQ225" s="149"/>
      <c r="ER225" s="149"/>
      <c r="ES225" s="149"/>
      <c r="ET225" s="125"/>
      <c r="EU225" s="125"/>
      <c r="EV225" s="125"/>
      <c r="EW225" s="150"/>
      <c r="EX225" s="150"/>
      <c r="EY225" s="150"/>
      <c r="EZ225" s="150"/>
      <c r="FA225" s="150"/>
      <c r="FB225" s="150"/>
      <c r="FC225" s="150"/>
      <c r="FD225" s="150"/>
      <c r="FE225" s="150"/>
      <c r="FF225" s="150"/>
      <c r="FG225" s="150"/>
      <c r="FH225" s="150"/>
      <c r="FI225" s="150"/>
      <c r="FJ225" s="150"/>
      <c r="FK225" s="150"/>
      <c r="FL225" s="150"/>
      <c r="FM225" s="150"/>
      <c r="FN225" s="150"/>
      <c r="FO225" s="150"/>
      <c r="FP225" s="150"/>
      <c r="FQ225" s="150"/>
      <c r="FR225" s="150"/>
      <c r="FS225" s="150"/>
      <c r="FT225" s="150"/>
      <c r="FU225" s="150"/>
      <c r="FV225" s="150"/>
      <c r="FW225" s="150"/>
      <c r="FX225" s="150"/>
      <c r="FY225" s="150"/>
      <c r="FZ225" s="150"/>
      <c r="GA225" s="150"/>
      <c r="GB225" s="150"/>
      <c r="GC225" s="150"/>
      <c r="GD225" s="150"/>
      <c r="GE225" s="150"/>
    </row>
    <row r="226" spans="1:187" s="152" customFormat="1" ht="21" customHeight="1" x14ac:dyDescent="0.25">
      <c r="A226" s="945"/>
      <c r="B226" s="943" t="s">
        <v>454</v>
      </c>
      <c r="C226" s="1611">
        <v>650</v>
      </c>
      <c r="D226" s="1610"/>
      <c r="E226" s="1610"/>
      <c r="F226" s="1614" t="s">
        <v>84</v>
      </c>
      <c r="G226" s="1610"/>
      <c r="H226" s="1610"/>
      <c r="I226" s="1610"/>
      <c r="J226" s="946"/>
      <c r="K226" s="946"/>
      <c r="L226" s="946"/>
      <c r="M226" s="946"/>
      <c r="N226" s="946"/>
      <c r="O226" s="946"/>
      <c r="P226" s="946"/>
      <c r="Q226" s="946"/>
      <c r="R226" s="946"/>
      <c r="S226" s="946"/>
      <c r="T226" s="946"/>
      <c r="U226" s="946"/>
      <c r="V226" s="946"/>
      <c r="W226" s="946"/>
      <c r="X226" s="946"/>
      <c r="Y226" s="946"/>
      <c r="Z226" s="946"/>
      <c r="AA226" s="946"/>
      <c r="AB226" s="946"/>
      <c r="AC226" s="946"/>
      <c r="AD226" s="946"/>
      <c r="AE226" s="947"/>
      <c r="AF226" s="947"/>
      <c r="AG226" s="947"/>
      <c r="AH226" s="947"/>
      <c r="AI226" s="947"/>
      <c r="AJ226" s="947"/>
      <c r="AK226" s="947"/>
      <c r="AL226" s="947"/>
      <c r="AM226" s="947"/>
      <c r="AN226" s="947"/>
      <c r="AO226" s="128"/>
      <c r="AP226" s="128"/>
      <c r="AQ226" s="126"/>
      <c r="AR226" s="127"/>
      <c r="AS226" s="127"/>
      <c r="AT226" s="126"/>
      <c r="AU226" s="127"/>
      <c r="AV226" s="127"/>
      <c r="AW226" s="126"/>
      <c r="AX226" s="127"/>
      <c r="AY226" s="127"/>
      <c r="AZ226" s="126"/>
      <c r="BA226" s="127"/>
      <c r="BB226" s="127"/>
      <c r="BC226" s="126"/>
      <c r="BD226" s="127"/>
      <c r="BE226" s="127"/>
      <c r="BF226" s="126"/>
      <c r="BG226" s="127"/>
      <c r="BH226" s="127"/>
      <c r="BI226" s="126"/>
      <c r="BJ226" s="127"/>
      <c r="BK226" s="127"/>
      <c r="BL226" s="126"/>
      <c r="BM226" s="127"/>
      <c r="BN226" s="127"/>
      <c r="BO226" s="127"/>
      <c r="BP226" s="127"/>
      <c r="BQ226" s="127"/>
      <c r="BR226" s="127"/>
      <c r="BS226" s="127"/>
      <c r="BT226" s="127"/>
      <c r="BU226" s="127"/>
      <c r="BV226" s="127"/>
      <c r="BW226" s="127"/>
      <c r="BX226" s="126"/>
      <c r="BY226" s="127"/>
      <c r="BZ226" s="127"/>
      <c r="CA226" s="126"/>
      <c r="CB226" s="126"/>
      <c r="CC226" s="149"/>
      <c r="CD226" s="127"/>
      <c r="CE226" s="127"/>
      <c r="CF226" s="149"/>
      <c r="CG226" s="127"/>
      <c r="CH226" s="149"/>
      <c r="CI226" s="127"/>
      <c r="CJ226" s="149"/>
      <c r="CK226" s="127"/>
      <c r="CL226" s="127"/>
      <c r="CM226" s="149"/>
      <c r="CN226" s="127"/>
      <c r="CO226" s="127"/>
      <c r="CP226" s="127"/>
      <c r="CQ226" s="149"/>
      <c r="CR226" s="127"/>
      <c r="CS226" s="149"/>
      <c r="CT226" s="127"/>
      <c r="CU226" s="127"/>
      <c r="CV226" s="127"/>
      <c r="CW226" s="127"/>
      <c r="CX226" s="127"/>
      <c r="CY226" s="127"/>
      <c r="CZ226" s="127"/>
      <c r="DA226" s="127"/>
      <c r="DB226" s="127"/>
      <c r="DC226" s="127"/>
      <c r="DD226" s="127"/>
      <c r="DE226" s="149"/>
      <c r="DF226" s="127"/>
      <c r="DG226" s="149"/>
      <c r="DH226" s="127"/>
      <c r="DI226" s="149"/>
      <c r="DJ226" s="149"/>
      <c r="DK226" s="127"/>
      <c r="DL226" s="127"/>
      <c r="DM226" s="149"/>
      <c r="DN226" s="127"/>
      <c r="DO226" s="127"/>
      <c r="DP226" s="149"/>
      <c r="DQ226" s="127"/>
      <c r="DR226" s="149"/>
      <c r="DS226" s="127"/>
      <c r="DT226" s="149"/>
      <c r="DU226" s="127"/>
      <c r="DV226" s="127"/>
      <c r="DW226" s="149"/>
      <c r="DX226" s="127"/>
      <c r="DY226" s="127"/>
      <c r="DZ226" s="127"/>
      <c r="EA226" s="149"/>
      <c r="EB226" s="127"/>
      <c r="EC226" s="149"/>
      <c r="ED226" s="127"/>
      <c r="EE226" s="127"/>
      <c r="EF226" s="149"/>
      <c r="EG226" s="127"/>
      <c r="EH226" s="149"/>
      <c r="EI226" s="149"/>
      <c r="EJ226" s="149"/>
      <c r="EK226" s="149"/>
      <c r="EL226" s="149"/>
      <c r="EM226" s="149"/>
      <c r="EN226" s="149"/>
      <c r="EO226" s="149"/>
      <c r="EP226" s="149"/>
      <c r="EQ226" s="149"/>
      <c r="ER226" s="149"/>
      <c r="ES226" s="149"/>
      <c r="ET226" s="125"/>
      <c r="EU226" s="125"/>
      <c r="EV226" s="125"/>
      <c r="EW226" s="150"/>
      <c r="EX226" s="150"/>
      <c r="EY226" s="150"/>
      <c r="EZ226" s="150"/>
      <c r="FA226" s="150"/>
      <c r="FB226" s="150"/>
      <c r="FC226" s="150"/>
      <c r="FD226" s="150"/>
      <c r="FE226" s="150"/>
      <c r="FF226" s="150"/>
      <c r="FG226" s="150"/>
      <c r="FH226" s="150"/>
      <c r="FI226" s="150"/>
      <c r="FJ226" s="150"/>
      <c r="FK226" s="150"/>
      <c r="FL226" s="150"/>
      <c r="FM226" s="150"/>
      <c r="FN226" s="150"/>
      <c r="FO226" s="150"/>
      <c r="FP226" s="150"/>
      <c r="FQ226" s="150"/>
      <c r="FR226" s="150"/>
      <c r="FS226" s="150"/>
      <c r="FT226" s="150"/>
      <c r="FU226" s="150"/>
      <c r="FV226" s="150"/>
      <c r="FW226" s="150"/>
      <c r="FX226" s="150"/>
      <c r="FY226" s="150"/>
      <c r="FZ226" s="150"/>
      <c r="GA226" s="150"/>
      <c r="GB226" s="150"/>
      <c r="GC226" s="150"/>
      <c r="GD226" s="150"/>
      <c r="GE226" s="150"/>
    </row>
    <row r="227" spans="1:187" s="154" customFormat="1" ht="20.45" customHeight="1" x14ac:dyDescent="0.2">
      <c r="A227" s="948"/>
      <c r="B227" s="1608" t="s">
        <v>428</v>
      </c>
      <c r="C227" s="1608"/>
      <c r="D227" s="1608"/>
      <c r="E227" s="1608"/>
      <c r="F227" s="1608"/>
      <c r="G227" s="1608"/>
      <c r="H227" s="1610"/>
      <c r="I227" s="1610"/>
      <c r="J227" s="796"/>
      <c r="K227" s="796"/>
      <c r="L227" s="796"/>
      <c r="M227" s="796"/>
      <c r="N227" s="796"/>
      <c r="O227" s="796"/>
      <c r="P227" s="796"/>
      <c r="Q227" s="796"/>
      <c r="R227" s="796"/>
      <c r="S227" s="796"/>
      <c r="T227" s="796"/>
      <c r="U227" s="796"/>
      <c r="V227" s="796"/>
      <c r="W227" s="796"/>
      <c r="X227" s="796"/>
      <c r="Y227" s="796"/>
      <c r="Z227" s="796"/>
      <c r="AA227" s="796"/>
      <c r="AB227" s="796"/>
      <c r="AC227" s="796"/>
      <c r="AD227" s="796"/>
      <c r="AE227" s="949"/>
      <c r="AF227" s="949"/>
      <c r="AG227" s="949"/>
      <c r="AH227" s="949"/>
      <c r="AI227" s="949"/>
      <c r="AJ227" s="949"/>
      <c r="AK227" s="949"/>
      <c r="AL227" s="949"/>
      <c r="AM227" s="949"/>
      <c r="AN227" s="949"/>
      <c r="AO227" s="158"/>
      <c r="AP227" s="158"/>
      <c r="AQ227" s="156"/>
      <c r="AR227" s="157"/>
      <c r="AS227" s="157"/>
      <c r="AT227" s="156"/>
      <c r="AU227" s="157"/>
      <c r="AV227" s="157"/>
      <c r="AW227" s="156"/>
      <c r="AX227" s="157"/>
      <c r="AY227" s="157"/>
      <c r="AZ227" s="156"/>
      <c r="BA227" s="157"/>
      <c r="BB227" s="157"/>
      <c r="BC227" s="156"/>
      <c r="BD227" s="157"/>
      <c r="BE227" s="157"/>
      <c r="BF227" s="156"/>
      <c r="BG227" s="157"/>
      <c r="BH227" s="157"/>
      <c r="BI227" s="156"/>
      <c r="BJ227" s="157"/>
      <c r="BK227" s="157"/>
      <c r="BL227" s="156"/>
      <c r="BM227" s="157"/>
      <c r="BN227" s="157"/>
      <c r="BO227" s="157"/>
      <c r="BP227" s="157"/>
      <c r="BQ227" s="157"/>
      <c r="BR227" s="157"/>
      <c r="BS227" s="157"/>
      <c r="BT227" s="157"/>
      <c r="BU227" s="157"/>
      <c r="BV227" s="157"/>
      <c r="BW227" s="157"/>
      <c r="BX227" s="156"/>
      <c r="BY227" s="157"/>
      <c r="BZ227" s="157"/>
      <c r="CA227" s="155"/>
      <c r="CB227" s="155"/>
      <c r="CC227" s="159"/>
      <c r="CD227" s="159"/>
      <c r="CE227" s="159"/>
      <c r="CF227" s="159"/>
      <c r="CG227" s="159"/>
      <c r="CH227" s="159"/>
      <c r="CI227" s="159"/>
      <c r="CJ227" s="159"/>
      <c r="CK227" s="159"/>
      <c r="CL227" s="159"/>
      <c r="CM227" s="159"/>
      <c r="CN227" s="159"/>
      <c r="CO227" s="159"/>
      <c r="CP227" s="159"/>
      <c r="CQ227" s="159"/>
      <c r="CR227" s="159"/>
      <c r="CS227" s="159"/>
      <c r="CT227" s="159"/>
      <c r="CU227" s="159"/>
      <c r="CV227" s="159"/>
      <c r="CW227" s="159"/>
      <c r="CX227" s="159"/>
      <c r="CY227" s="159"/>
      <c r="CZ227" s="159"/>
      <c r="DA227" s="159"/>
      <c r="DB227" s="159"/>
      <c r="DC227" s="159"/>
      <c r="DD227" s="159"/>
      <c r="DE227" s="159"/>
      <c r="DF227" s="159"/>
      <c r="DG227" s="159"/>
      <c r="DH227" s="159"/>
      <c r="DI227" s="159"/>
      <c r="DJ227" s="159"/>
      <c r="DK227" s="159"/>
      <c r="DL227" s="159"/>
      <c r="DM227" s="159"/>
      <c r="DN227" s="159"/>
      <c r="DO227" s="159"/>
      <c r="DP227" s="159"/>
      <c r="DQ227" s="159"/>
      <c r="DR227" s="159"/>
      <c r="DS227" s="159"/>
      <c r="DT227" s="159"/>
      <c r="DU227" s="159"/>
      <c r="DV227" s="159"/>
      <c r="DW227" s="159"/>
      <c r="DX227" s="159"/>
      <c r="DY227" s="159"/>
      <c r="DZ227" s="159"/>
      <c r="EA227" s="159"/>
      <c r="EB227" s="159"/>
      <c r="EC227" s="159"/>
      <c r="ED227" s="159"/>
      <c r="EE227" s="159"/>
      <c r="EF227" s="159"/>
      <c r="EG227" s="159"/>
      <c r="EH227" s="159"/>
      <c r="EI227" s="159"/>
      <c r="EJ227" s="159"/>
      <c r="EK227" s="159"/>
      <c r="EL227" s="159"/>
      <c r="EM227" s="159"/>
      <c r="EN227" s="159"/>
      <c r="EO227" s="159"/>
      <c r="EP227" s="159"/>
      <c r="EQ227" s="159"/>
      <c r="ER227" s="159"/>
      <c r="ES227" s="159"/>
      <c r="ET227" s="156"/>
      <c r="EU227" s="156"/>
      <c r="EV227" s="156"/>
      <c r="EW227" s="155"/>
      <c r="EX227" s="155"/>
      <c r="EY227" s="155"/>
      <c r="EZ227" s="155"/>
      <c r="FA227" s="155"/>
      <c r="FB227" s="155"/>
      <c r="FC227" s="155"/>
      <c r="FD227" s="155"/>
      <c r="FE227" s="155"/>
      <c r="FF227" s="155"/>
      <c r="FG227" s="155"/>
      <c r="FH227" s="155"/>
      <c r="FI227" s="155"/>
      <c r="FJ227" s="155"/>
      <c r="FK227" s="155"/>
      <c r="FL227" s="155"/>
      <c r="FM227" s="155"/>
      <c r="FO227" s="155"/>
      <c r="FQ227" s="155"/>
      <c r="FS227" s="155"/>
      <c r="FU227" s="155"/>
      <c r="FV227" s="155"/>
      <c r="FW227" s="155"/>
      <c r="FX227" s="155"/>
      <c r="FY227" s="155"/>
      <c r="FZ227" s="155"/>
      <c r="GA227" s="155"/>
      <c r="GB227" s="155"/>
      <c r="GE227" s="155"/>
    </row>
    <row r="228" spans="1:187" s="124" customFormat="1" ht="174" customHeight="1" x14ac:dyDescent="0.2">
      <c r="A228" s="948"/>
      <c r="B228" s="1612" t="s">
        <v>581</v>
      </c>
      <c r="C228" s="1613"/>
      <c r="D228" s="1613"/>
      <c r="E228" s="1613"/>
      <c r="F228" s="1613"/>
      <c r="G228" s="1613"/>
      <c r="H228" s="1610"/>
      <c r="I228" s="1610"/>
      <c r="J228" s="791"/>
      <c r="K228" s="791"/>
      <c r="L228" s="791"/>
      <c r="M228" s="791"/>
      <c r="N228" s="791"/>
      <c r="O228" s="791"/>
      <c r="P228" s="791"/>
      <c r="Q228" s="791"/>
      <c r="R228" s="791"/>
      <c r="S228" s="791"/>
      <c r="T228" s="791"/>
      <c r="U228" s="791"/>
      <c r="V228" s="791"/>
      <c r="W228" s="791"/>
      <c r="X228" s="791"/>
      <c r="Y228" s="791"/>
      <c r="Z228" s="791"/>
      <c r="AA228" s="791"/>
      <c r="AB228" s="791"/>
      <c r="AC228" s="791"/>
      <c r="AD228" s="791"/>
      <c r="AE228" s="802"/>
      <c r="AF228" s="802"/>
      <c r="AG228" s="802"/>
      <c r="AH228" s="802"/>
      <c r="AI228" s="802"/>
      <c r="AJ228" s="802"/>
      <c r="AK228" s="802"/>
      <c r="AL228" s="802"/>
      <c r="AM228" s="802"/>
      <c r="AN228" s="802"/>
      <c r="AR228" s="123"/>
      <c r="AS228" s="123"/>
      <c r="AU228" s="123"/>
      <c r="AV228" s="123"/>
      <c r="AX228" s="123"/>
      <c r="AY228" s="123"/>
      <c r="BA228" s="123"/>
      <c r="BB228" s="123"/>
      <c r="BD228" s="123"/>
      <c r="BE228" s="123"/>
      <c r="BG228" s="123"/>
      <c r="BH228" s="123"/>
      <c r="BJ228" s="123"/>
      <c r="BK228" s="123"/>
      <c r="BM228" s="123"/>
      <c r="BN228" s="123"/>
      <c r="BO228" s="123"/>
      <c r="BP228" s="123"/>
      <c r="BQ228" s="123"/>
      <c r="BR228" s="123"/>
      <c r="BS228" s="123"/>
      <c r="BT228" s="123"/>
      <c r="BU228" s="123"/>
      <c r="BV228" s="123"/>
      <c r="BW228" s="123"/>
      <c r="BY228" s="123"/>
      <c r="BZ228" s="123"/>
      <c r="CA228" s="144"/>
      <c r="CB228" s="147"/>
      <c r="CD228" s="144"/>
      <c r="CE228" s="144"/>
      <c r="CG228" s="144"/>
      <c r="CH228" s="144"/>
      <c r="CI228" s="144"/>
      <c r="CJ228" s="144"/>
      <c r="CK228" s="144"/>
      <c r="CL228" s="144"/>
      <c r="CN228" s="144"/>
      <c r="CO228" s="144"/>
      <c r="CP228" s="144"/>
      <c r="CT228" s="144"/>
      <c r="CU228" s="144"/>
      <c r="CV228" s="144"/>
      <c r="CW228" s="144"/>
      <c r="CX228" s="144"/>
      <c r="CY228" s="144"/>
      <c r="CZ228" s="144"/>
      <c r="DA228" s="144"/>
      <c r="DB228" s="144"/>
      <c r="DC228" s="144"/>
      <c r="DD228" s="144"/>
      <c r="DF228" s="144"/>
      <c r="DG228" s="144"/>
      <c r="DH228" s="144"/>
      <c r="DJ228" s="144"/>
      <c r="DM228" s="144"/>
      <c r="DT228" s="144"/>
      <c r="EC228" s="144"/>
      <c r="ED228" s="148"/>
      <c r="EE228" s="148"/>
      <c r="ES228" s="144"/>
      <c r="ET228" s="146"/>
      <c r="EU228" s="146"/>
      <c r="EV228" s="146"/>
      <c r="EW228" s="144"/>
      <c r="EX228" s="144"/>
      <c r="EY228" s="144"/>
      <c r="EZ228" s="144"/>
      <c r="FA228" s="144"/>
      <c r="FB228" s="144"/>
      <c r="FC228" s="144"/>
      <c r="FD228" s="144"/>
      <c r="FE228" s="144"/>
      <c r="FF228" s="144"/>
      <c r="FG228" s="144"/>
      <c r="FH228" s="144"/>
      <c r="FI228" s="144"/>
      <c r="FJ228" s="144"/>
      <c r="FK228" s="144"/>
      <c r="FL228" s="144"/>
      <c r="FM228" s="144"/>
      <c r="FO228" s="144"/>
      <c r="FQ228" s="144"/>
      <c r="FR228" s="144"/>
      <c r="FS228" s="144"/>
      <c r="FU228" s="144"/>
      <c r="FV228" s="144"/>
      <c r="FW228" s="144"/>
      <c r="FX228" s="144"/>
      <c r="FY228" s="144"/>
      <c r="FZ228" s="144"/>
      <c r="GB228" s="144"/>
      <c r="GE228" s="144"/>
    </row>
    <row r="229" spans="1:187" s="124" customFormat="1" ht="37.9" customHeight="1" x14ac:dyDescent="0.2">
      <c r="A229" s="948"/>
      <c r="B229" s="1608" t="s">
        <v>262</v>
      </c>
      <c r="C229" s="1609"/>
      <c r="D229" s="1609"/>
      <c r="E229" s="1609"/>
      <c r="F229" s="1609"/>
      <c r="G229" s="1609"/>
      <c r="H229" s="1610"/>
      <c r="I229" s="1610"/>
      <c r="J229" s="791"/>
      <c r="K229" s="791"/>
      <c r="L229" s="791"/>
      <c r="M229" s="791"/>
      <c r="N229" s="791"/>
      <c r="O229" s="791"/>
      <c r="P229" s="791"/>
      <c r="Q229" s="791"/>
      <c r="R229" s="791"/>
      <c r="S229" s="791"/>
      <c r="T229" s="791"/>
      <c r="U229" s="791"/>
      <c r="V229" s="791"/>
      <c r="W229" s="791"/>
      <c r="X229" s="791"/>
      <c r="Y229" s="791"/>
      <c r="Z229" s="791"/>
      <c r="AA229" s="791"/>
      <c r="AB229" s="791"/>
      <c r="AC229" s="791"/>
      <c r="AD229" s="791"/>
      <c r="AE229" s="802"/>
      <c r="AF229" s="802"/>
      <c r="AG229" s="802"/>
      <c r="AH229" s="802"/>
      <c r="AI229" s="802"/>
      <c r="AJ229" s="802"/>
      <c r="AK229" s="802"/>
      <c r="AL229" s="802"/>
      <c r="AM229" s="802"/>
      <c r="AN229" s="802"/>
      <c r="AR229" s="123"/>
      <c r="AS229" s="123"/>
      <c r="AU229" s="123"/>
      <c r="AV229" s="123"/>
      <c r="AX229" s="123"/>
      <c r="AY229" s="123"/>
      <c r="BA229" s="123"/>
      <c r="BB229" s="123"/>
      <c r="BD229" s="123"/>
      <c r="BE229" s="123"/>
      <c r="BG229" s="123"/>
      <c r="BH229" s="123"/>
      <c r="BJ229" s="123"/>
      <c r="BK229" s="123"/>
      <c r="BM229" s="123"/>
      <c r="BN229" s="123"/>
      <c r="BO229" s="123"/>
      <c r="BP229" s="123"/>
      <c r="BQ229" s="123"/>
      <c r="BR229" s="123"/>
      <c r="BS229" s="123"/>
      <c r="BT229" s="123"/>
      <c r="BU229" s="123"/>
      <c r="BV229" s="123"/>
      <c r="BW229" s="123"/>
      <c r="BY229" s="123"/>
      <c r="BZ229" s="123"/>
      <c r="CA229" s="144"/>
      <c r="CB229" s="144"/>
      <c r="CC229" s="144"/>
      <c r="CD229" s="144"/>
      <c r="CE229" s="144"/>
      <c r="CG229" s="144"/>
      <c r="CH229" s="144"/>
      <c r="CI229" s="144"/>
      <c r="CJ229" s="144"/>
      <c r="CK229" s="144"/>
      <c r="CL229" s="144"/>
      <c r="CM229" s="144"/>
      <c r="CN229" s="144"/>
      <c r="CO229" s="144"/>
      <c r="CP229" s="144"/>
      <c r="CS229" s="144"/>
      <c r="CT229" s="144"/>
      <c r="CU229" s="144"/>
      <c r="CV229" s="144"/>
      <c r="CW229" s="144"/>
      <c r="CX229" s="144"/>
      <c r="CY229" s="144"/>
      <c r="CZ229" s="144"/>
      <c r="DA229" s="144"/>
      <c r="DB229" s="144"/>
      <c r="DC229" s="144"/>
      <c r="DD229" s="144"/>
      <c r="DE229" s="144"/>
      <c r="DF229" s="144"/>
      <c r="DG229" s="144"/>
      <c r="DH229" s="144"/>
      <c r="DJ229" s="144"/>
      <c r="DM229" s="144"/>
      <c r="ED229" s="153"/>
      <c r="EE229" s="153"/>
      <c r="EP229" s="144"/>
      <c r="EQ229" s="144"/>
      <c r="ET229" s="146"/>
      <c r="EU229" s="146"/>
      <c r="EV229" s="146"/>
      <c r="EW229" s="144"/>
      <c r="EX229" s="144"/>
      <c r="EY229" s="144"/>
      <c r="EZ229" s="144"/>
      <c r="FA229" s="144"/>
      <c r="FB229" s="144"/>
      <c r="FC229" s="144"/>
      <c r="FD229" s="144"/>
      <c r="FE229" s="144"/>
      <c r="FF229" s="144"/>
      <c r="FG229" s="144"/>
      <c r="FH229" s="144"/>
      <c r="FI229" s="144"/>
      <c r="FJ229" s="144"/>
      <c r="FK229" s="144"/>
      <c r="FL229" s="144"/>
      <c r="FM229" s="144"/>
      <c r="FO229" s="144"/>
      <c r="FQ229" s="144"/>
      <c r="FS229" s="144"/>
      <c r="FU229" s="144"/>
      <c r="FV229" s="144"/>
      <c r="FW229" s="144"/>
      <c r="FX229" s="144"/>
      <c r="FY229" s="144"/>
      <c r="FZ229" s="144"/>
      <c r="GA229" s="144"/>
      <c r="GB229" s="144"/>
      <c r="GE229" s="144"/>
    </row>
    <row r="230" spans="1:187" s="152" customFormat="1" x14ac:dyDescent="0.2">
      <c r="A230" s="149"/>
      <c r="B230" s="150"/>
      <c r="C230" s="150"/>
      <c r="D230" s="150"/>
      <c r="E230" s="150"/>
      <c r="F230" s="150"/>
      <c r="G230" s="151"/>
      <c r="H230" s="151"/>
      <c r="I230" s="125"/>
      <c r="J230" s="125"/>
      <c r="K230" s="125"/>
      <c r="L230" s="125"/>
      <c r="M230" s="125"/>
      <c r="N230" s="125"/>
      <c r="O230" s="125"/>
      <c r="P230" s="125"/>
      <c r="Q230" s="125"/>
      <c r="R230" s="125"/>
      <c r="S230" s="125"/>
      <c r="T230" s="125"/>
      <c r="U230" s="125"/>
      <c r="V230" s="125"/>
      <c r="W230" s="125"/>
      <c r="X230" s="125"/>
      <c r="Y230" s="125"/>
      <c r="Z230" s="125"/>
      <c r="AA230" s="125"/>
      <c r="AB230" s="125"/>
      <c r="AC230" s="125"/>
      <c r="AD230" s="125"/>
      <c r="AE230" s="128"/>
      <c r="AF230" s="128"/>
      <c r="AG230" s="128"/>
      <c r="AH230" s="128"/>
      <c r="AI230" s="128"/>
      <c r="AJ230" s="128"/>
      <c r="AK230" s="128"/>
      <c r="AL230" s="128"/>
      <c r="AM230" s="128"/>
      <c r="AN230" s="128"/>
      <c r="AO230" s="128"/>
      <c r="AP230" s="128"/>
      <c r="AQ230" s="126"/>
      <c r="AR230" s="127"/>
      <c r="AS230" s="127"/>
      <c r="AT230" s="126"/>
      <c r="AU230" s="127"/>
      <c r="AV230" s="127"/>
      <c r="AW230" s="126"/>
      <c r="AX230" s="127"/>
      <c r="AY230" s="127"/>
      <c r="AZ230" s="126"/>
      <c r="BA230" s="127"/>
      <c r="BB230" s="127"/>
      <c r="BC230" s="126"/>
      <c r="BD230" s="127"/>
      <c r="BE230" s="127"/>
      <c r="BF230" s="126"/>
      <c r="BG230" s="127"/>
      <c r="BH230" s="127"/>
      <c r="BI230" s="126"/>
      <c r="BJ230" s="127"/>
      <c r="BK230" s="127"/>
      <c r="BL230" s="126"/>
      <c r="BM230" s="127"/>
      <c r="BN230" s="127"/>
      <c r="BO230" s="127"/>
      <c r="BP230" s="127"/>
      <c r="BQ230" s="127"/>
      <c r="BR230" s="127"/>
      <c r="BS230" s="127"/>
      <c r="BT230" s="127"/>
      <c r="BU230" s="127"/>
      <c r="BV230" s="127"/>
      <c r="BW230" s="127"/>
      <c r="BX230" s="126"/>
      <c r="BY230" s="127"/>
      <c r="BZ230" s="127"/>
      <c r="CA230" s="126"/>
      <c r="CB230" s="126"/>
      <c r="CC230" s="149"/>
      <c r="CD230" s="127"/>
      <c r="CE230" s="127"/>
      <c r="CF230" s="149"/>
      <c r="CG230" s="127"/>
      <c r="CH230" s="149"/>
      <c r="CI230" s="127"/>
      <c r="CJ230" s="149"/>
      <c r="CK230" s="127"/>
      <c r="CL230" s="127"/>
      <c r="CM230" s="149"/>
      <c r="CN230" s="127"/>
      <c r="CO230" s="127"/>
      <c r="CP230" s="127"/>
      <c r="CQ230" s="149"/>
      <c r="CR230" s="127"/>
      <c r="CS230" s="149"/>
      <c r="CT230" s="127"/>
      <c r="CU230" s="127"/>
      <c r="CV230" s="127"/>
      <c r="CW230" s="127"/>
      <c r="CX230" s="127"/>
      <c r="CY230" s="127"/>
      <c r="CZ230" s="127"/>
      <c r="DA230" s="127"/>
      <c r="DB230" s="127"/>
      <c r="DC230" s="127"/>
      <c r="DD230" s="127"/>
      <c r="DE230" s="149"/>
      <c r="DF230" s="127"/>
      <c r="DG230" s="149"/>
      <c r="DH230" s="127"/>
      <c r="DI230" s="149"/>
      <c r="DJ230" s="149"/>
      <c r="DK230" s="127"/>
      <c r="DL230" s="127"/>
      <c r="DM230" s="149"/>
      <c r="DN230" s="127"/>
      <c r="DO230" s="127"/>
      <c r="DP230" s="149"/>
      <c r="DQ230" s="127"/>
      <c r="DR230" s="149"/>
      <c r="DS230" s="127"/>
      <c r="DT230" s="149"/>
      <c r="DU230" s="127"/>
      <c r="DV230" s="127"/>
      <c r="DW230" s="149"/>
      <c r="DX230" s="127"/>
      <c r="DY230" s="127"/>
      <c r="DZ230" s="127"/>
      <c r="EA230" s="149"/>
      <c r="EB230" s="127"/>
      <c r="EC230" s="149"/>
      <c r="ED230" s="127"/>
      <c r="EE230" s="127"/>
      <c r="EF230" s="149"/>
      <c r="EG230" s="127"/>
      <c r="EH230" s="149"/>
      <c r="EI230" s="149"/>
      <c r="EJ230" s="149"/>
      <c r="EK230" s="149"/>
      <c r="EL230" s="149"/>
      <c r="EM230" s="149"/>
      <c r="EN230" s="149"/>
      <c r="EO230" s="149"/>
      <c r="EP230" s="149"/>
      <c r="EQ230" s="149"/>
      <c r="ER230" s="149"/>
      <c r="ES230" s="149"/>
      <c r="ET230" s="125"/>
      <c r="EU230" s="125"/>
      <c r="EV230" s="125"/>
      <c r="EW230" s="150"/>
      <c r="EX230" s="150"/>
      <c r="EY230" s="150"/>
      <c r="EZ230" s="150"/>
      <c r="FA230" s="150"/>
      <c r="FB230" s="150"/>
      <c r="FC230" s="150"/>
      <c r="FD230" s="150"/>
      <c r="FE230" s="150"/>
      <c r="FF230" s="150"/>
      <c r="FG230" s="150"/>
      <c r="FH230" s="150"/>
      <c r="FI230" s="150"/>
      <c r="FJ230" s="150"/>
      <c r="FK230" s="150"/>
      <c r="FL230" s="150"/>
      <c r="FM230" s="150"/>
      <c r="FN230" s="150"/>
      <c r="FO230" s="150"/>
      <c r="FP230" s="150"/>
      <c r="FQ230" s="150"/>
      <c r="FR230" s="150"/>
      <c r="FS230" s="150"/>
      <c r="FT230" s="150"/>
      <c r="FU230" s="150"/>
      <c r="FV230" s="150"/>
      <c r="FW230" s="150"/>
      <c r="FX230" s="150"/>
      <c r="FY230" s="150"/>
      <c r="FZ230" s="150"/>
      <c r="GA230" s="150"/>
      <c r="GB230" s="150"/>
      <c r="GC230" s="150"/>
      <c r="GD230" s="150"/>
      <c r="GE230" s="150"/>
    </row>
    <row r="231" spans="1:187" s="5" customFormat="1" x14ac:dyDescent="0.2">
      <c r="A231" s="26"/>
      <c r="B231" s="18"/>
      <c r="G231" s="27"/>
      <c r="H231" s="27"/>
      <c r="I231" s="27"/>
      <c r="J231" s="27"/>
      <c r="K231" s="27"/>
      <c r="L231" s="27"/>
      <c r="M231" s="27"/>
      <c r="N231" s="27"/>
      <c r="O231" s="27"/>
      <c r="P231" s="27"/>
      <c r="Q231" s="27"/>
      <c r="R231" s="27"/>
      <c r="S231" s="27"/>
      <c r="T231" s="27"/>
      <c r="U231" s="27"/>
      <c r="V231" s="27"/>
      <c r="W231" s="27"/>
      <c r="X231" s="27"/>
      <c r="Y231" s="27"/>
      <c r="Z231" s="27"/>
      <c r="AA231" s="27"/>
      <c r="AB231" s="27"/>
      <c r="AC231" s="27"/>
      <c r="AD231" s="27"/>
      <c r="AE231" s="94"/>
      <c r="AF231" s="94"/>
      <c r="AG231" s="94"/>
      <c r="AH231" s="94"/>
      <c r="AI231" s="94"/>
      <c r="AJ231" s="94"/>
      <c r="AK231" s="94"/>
      <c r="AL231" s="94"/>
      <c r="AM231" s="94"/>
      <c r="AN231" s="94"/>
      <c r="AO231" s="94"/>
      <c r="AP231" s="94"/>
      <c r="AR231" s="4"/>
      <c r="AS231" s="4"/>
      <c r="AU231" s="4"/>
      <c r="AV231" s="4"/>
      <c r="AX231" s="4"/>
      <c r="AY231" s="4"/>
      <c r="BA231" s="4"/>
      <c r="BB231" s="4"/>
      <c r="BD231" s="4"/>
      <c r="BE231" s="4"/>
      <c r="BG231" s="4"/>
      <c r="BH231" s="4"/>
      <c r="BJ231" s="4"/>
      <c r="BK231" s="4"/>
      <c r="BM231" s="4"/>
      <c r="BN231" s="4"/>
      <c r="BO231" s="4"/>
      <c r="BP231" s="4"/>
      <c r="BQ231" s="4"/>
      <c r="BR231" s="4"/>
      <c r="BS231" s="4"/>
      <c r="BT231" s="4"/>
      <c r="BU231" s="4"/>
      <c r="BV231" s="4"/>
      <c r="BW231" s="4"/>
      <c r="BX231" s="29"/>
      <c r="BY231" s="4"/>
      <c r="BZ231" s="4"/>
      <c r="CA231" s="18"/>
      <c r="CB231" s="18"/>
      <c r="CC231" s="18"/>
      <c r="CD231" s="18"/>
      <c r="CE231" s="18"/>
      <c r="CG231" s="18"/>
      <c r="CH231" s="18"/>
      <c r="CI231" s="18"/>
      <c r="CJ231" s="98"/>
      <c r="CK231" s="18"/>
      <c r="CL231" s="18"/>
      <c r="CN231" s="18"/>
      <c r="CO231" s="18"/>
      <c r="CP231" s="18"/>
      <c r="CT231" s="18"/>
      <c r="CU231" s="18"/>
      <c r="CV231" s="18"/>
      <c r="CW231" s="18"/>
      <c r="CX231" s="18"/>
      <c r="CY231" s="18"/>
      <c r="CZ231" s="18"/>
      <c r="DA231" s="18"/>
      <c r="DB231" s="18"/>
      <c r="DC231" s="18"/>
      <c r="DD231" s="18"/>
      <c r="DE231" s="18"/>
      <c r="DF231" s="18"/>
      <c r="DG231" s="18"/>
      <c r="DH231" s="18"/>
      <c r="DR231" s="18"/>
      <c r="ED231" s="31"/>
      <c r="EE231" s="31"/>
      <c r="ES231" s="18"/>
      <c r="ET231" s="27"/>
      <c r="EU231" s="27"/>
      <c r="EV231" s="27"/>
      <c r="EW231" s="18"/>
      <c r="EX231" s="18"/>
      <c r="EY231" s="18"/>
      <c r="EZ231" s="18"/>
      <c r="FA231" s="18"/>
      <c r="FB231" s="18"/>
      <c r="FC231" s="18"/>
      <c r="FD231" s="18"/>
      <c r="FE231" s="18"/>
      <c r="FF231" s="18"/>
      <c r="FG231" s="18"/>
      <c r="FH231" s="18"/>
      <c r="FI231" s="18"/>
      <c r="FJ231" s="18"/>
      <c r="FK231" s="18"/>
      <c r="FL231" s="18"/>
      <c r="FM231" s="18"/>
      <c r="FO231" s="18"/>
      <c r="FQ231" s="18"/>
      <c r="FR231" s="18"/>
      <c r="FS231" s="18"/>
      <c r="FU231" s="18"/>
      <c r="FV231" s="18"/>
      <c r="FW231" s="18"/>
      <c r="FX231" s="18"/>
      <c r="FY231" s="18"/>
      <c r="FZ231" s="18"/>
      <c r="GB231" s="18"/>
      <c r="GD231" s="18"/>
      <c r="GE231" s="18"/>
    </row>
    <row r="232" spans="1:187" s="5" customFormat="1" x14ac:dyDescent="0.2">
      <c r="A232" s="26"/>
      <c r="B232" s="18"/>
      <c r="G232" s="27"/>
      <c r="H232" s="27"/>
      <c r="I232" s="27"/>
      <c r="J232" s="27"/>
      <c r="K232" s="27"/>
      <c r="L232" s="27"/>
      <c r="M232" s="27"/>
      <c r="N232" s="27"/>
      <c r="O232" s="27"/>
      <c r="P232" s="27"/>
      <c r="Q232" s="27"/>
      <c r="R232" s="27"/>
      <c r="S232" s="27"/>
      <c r="T232" s="27"/>
      <c r="U232" s="27"/>
      <c r="V232" s="27"/>
      <c r="W232" s="27"/>
      <c r="X232" s="27"/>
      <c r="Y232" s="27"/>
      <c r="Z232" s="27"/>
      <c r="AA232" s="27"/>
      <c r="AB232" s="27"/>
      <c r="AC232" s="27"/>
      <c r="AD232" s="27"/>
      <c r="AE232" s="94"/>
      <c r="AF232" s="94"/>
      <c r="AG232" s="94"/>
      <c r="AH232" s="94"/>
      <c r="AI232" s="94"/>
      <c r="AJ232" s="94"/>
      <c r="AK232" s="94"/>
      <c r="AL232" s="94"/>
      <c r="AM232" s="94"/>
      <c r="AN232" s="94"/>
      <c r="AO232" s="94"/>
      <c r="AP232" s="94"/>
      <c r="AR232" s="4"/>
      <c r="AS232" s="4"/>
      <c r="AU232" s="4"/>
      <c r="AV232" s="4"/>
      <c r="AX232" s="4"/>
      <c r="AY232" s="4"/>
      <c r="BA232" s="4"/>
      <c r="BB232" s="4"/>
      <c r="BD232" s="4"/>
      <c r="BE232" s="4"/>
      <c r="BG232" s="4"/>
      <c r="BH232" s="4"/>
      <c r="BJ232" s="4"/>
      <c r="BK232" s="4"/>
      <c r="BM232" s="4"/>
      <c r="BN232" s="4"/>
      <c r="BO232" s="4"/>
      <c r="BP232" s="4"/>
      <c r="BQ232" s="4"/>
      <c r="BR232" s="4"/>
      <c r="BS232" s="4"/>
      <c r="BT232" s="4"/>
      <c r="BU232" s="4"/>
      <c r="BV232" s="4"/>
      <c r="BW232" s="4"/>
      <c r="BX232" s="29"/>
      <c r="BY232" s="4"/>
      <c r="BZ232" s="4"/>
      <c r="CA232" s="18"/>
      <c r="CB232" s="18"/>
      <c r="CD232" s="18"/>
      <c r="CE232" s="18"/>
      <c r="CG232" s="18"/>
      <c r="CH232" s="18"/>
      <c r="CI232" s="18"/>
      <c r="CK232" s="18"/>
      <c r="CL232" s="18"/>
      <c r="CN232" s="18"/>
      <c r="CO232" s="18"/>
      <c r="CP232" s="18"/>
      <c r="CT232" s="18"/>
      <c r="CU232" s="18"/>
      <c r="CV232" s="18"/>
      <c r="CW232" s="18"/>
      <c r="CX232" s="18"/>
      <c r="CY232" s="18"/>
      <c r="CZ232" s="18"/>
      <c r="DA232" s="18"/>
      <c r="DB232" s="18"/>
      <c r="DC232" s="18"/>
      <c r="DD232" s="18"/>
      <c r="DF232" s="18"/>
      <c r="DH232" s="18"/>
      <c r="ED232" s="31"/>
      <c r="EE232" s="31"/>
      <c r="ET232" s="27"/>
      <c r="EU232" s="27"/>
      <c r="EV232" s="27"/>
      <c r="EW232" s="18"/>
      <c r="EX232" s="18"/>
      <c r="EY232" s="18"/>
      <c r="EZ232" s="18"/>
      <c r="FA232" s="18"/>
      <c r="FB232" s="18"/>
      <c r="FC232" s="18"/>
      <c r="FD232" s="18"/>
      <c r="FE232" s="18"/>
      <c r="FF232" s="18"/>
      <c r="FG232" s="18"/>
      <c r="FH232" s="18"/>
      <c r="FI232" s="18"/>
      <c r="FJ232" s="18"/>
      <c r="FK232" s="18"/>
      <c r="FL232" s="18"/>
      <c r="FM232" s="18"/>
      <c r="FO232" s="18"/>
      <c r="FQ232" s="18"/>
      <c r="FS232" s="18"/>
      <c r="FU232" s="18"/>
      <c r="FV232" s="18"/>
      <c r="FW232" s="18"/>
      <c r="FX232" s="18"/>
      <c r="FY232" s="18"/>
      <c r="FZ232" s="18"/>
      <c r="GB232" s="18"/>
      <c r="GC232" s="18"/>
      <c r="GE232" s="18"/>
    </row>
    <row r="233" spans="1:187" s="5" customFormat="1" x14ac:dyDescent="0.2">
      <c r="A233" s="26"/>
      <c r="B233" s="18"/>
      <c r="G233" s="27"/>
      <c r="H233" s="27"/>
      <c r="I233" s="27"/>
      <c r="J233" s="27"/>
      <c r="K233" s="27"/>
      <c r="L233" s="27"/>
      <c r="M233" s="27"/>
      <c r="N233" s="27"/>
      <c r="O233" s="27"/>
      <c r="P233" s="27"/>
      <c r="Q233" s="27"/>
      <c r="R233" s="27"/>
      <c r="S233" s="27"/>
      <c r="T233" s="27"/>
      <c r="U233" s="27"/>
      <c r="V233" s="27"/>
      <c r="W233" s="27"/>
      <c r="X233" s="27"/>
      <c r="Y233" s="27"/>
      <c r="Z233" s="27"/>
      <c r="AA233" s="27"/>
      <c r="AB233" s="27"/>
      <c r="AC233" s="27"/>
      <c r="AD233" s="27"/>
      <c r="AE233" s="94"/>
      <c r="AF233" s="94"/>
      <c r="AG233" s="94"/>
      <c r="AH233" s="94"/>
      <c r="AI233" s="94"/>
      <c r="AJ233" s="94"/>
      <c r="AK233" s="94"/>
      <c r="AL233" s="94"/>
      <c r="AM233" s="94"/>
      <c r="AN233" s="94"/>
      <c r="AO233" s="94"/>
      <c r="AP233" s="94"/>
      <c r="AR233" s="4"/>
      <c r="AS233" s="4"/>
      <c r="AU233" s="4"/>
      <c r="AV233" s="4"/>
      <c r="AX233" s="4"/>
      <c r="AY233" s="4"/>
      <c r="BA233" s="4"/>
      <c r="BB233" s="4"/>
      <c r="BD233" s="4"/>
      <c r="BE233" s="4"/>
      <c r="BG233" s="4"/>
      <c r="BH233" s="4"/>
      <c r="BJ233" s="4"/>
      <c r="BK233" s="4"/>
      <c r="BM233" s="4"/>
      <c r="BN233" s="4"/>
      <c r="BO233" s="4"/>
      <c r="BP233" s="4"/>
      <c r="BQ233" s="4"/>
      <c r="BR233" s="4"/>
      <c r="BS233" s="4"/>
      <c r="BT233" s="4"/>
      <c r="BU233" s="4"/>
      <c r="BV233" s="4"/>
      <c r="BW233" s="4"/>
      <c r="BX233" s="29"/>
      <c r="BY233" s="4"/>
      <c r="BZ233" s="4"/>
      <c r="CA233" s="18"/>
      <c r="CB233" s="18"/>
      <c r="CD233" s="18"/>
      <c r="CE233" s="18"/>
      <c r="CG233" s="18"/>
      <c r="CH233" s="18"/>
      <c r="CI233" s="18"/>
      <c r="CJ233" s="18"/>
      <c r="CK233" s="18"/>
      <c r="CL233" s="18"/>
      <c r="CN233" s="18"/>
      <c r="CO233" s="18"/>
      <c r="CP233" s="18"/>
      <c r="CT233" s="18"/>
      <c r="CU233" s="18"/>
      <c r="CV233" s="18"/>
      <c r="CW233" s="18"/>
      <c r="CX233" s="18"/>
      <c r="CY233" s="18"/>
      <c r="CZ233" s="18"/>
      <c r="DA233" s="18"/>
      <c r="DB233" s="18"/>
      <c r="DC233" s="18"/>
      <c r="DD233" s="18"/>
      <c r="DE233" s="18"/>
      <c r="DF233" s="18"/>
      <c r="DG233" s="18"/>
      <c r="DH233" s="18"/>
      <c r="DJ233" s="18"/>
      <c r="ED233" s="31"/>
      <c r="EE233" s="31"/>
      <c r="ET233" s="27"/>
      <c r="EU233" s="27"/>
      <c r="EV233" s="27"/>
      <c r="EW233" s="18"/>
      <c r="EX233" s="18"/>
      <c r="EY233" s="18"/>
      <c r="EZ233" s="18"/>
      <c r="FA233" s="18"/>
      <c r="FB233" s="18"/>
      <c r="FC233" s="18"/>
      <c r="FD233" s="18"/>
      <c r="FE233" s="18"/>
      <c r="FF233" s="18"/>
      <c r="FG233" s="18"/>
      <c r="FH233" s="18"/>
      <c r="FI233" s="18"/>
      <c r="FJ233" s="18"/>
      <c r="FK233" s="18"/>
      <c r="FL233" s="18"/>
      <c r="FM233" s="18"/>
      <c r="FO233" s="18"/>
      <c r="FQ233" s="18"/>
      <c r="FS233" s="18"/>
      <c r="FU233" s="18"/>
      <c r="FV233" s="18"/>
      <c r="FW233" s="18"/>
      <c r="FX233" s="18"/>
      <c r="FY233" s="18"/>
      <c r="FZ233" s="18"/>
      <c r="GB233" s="18"/>
      <c r="GE233" s="18"/>
    </row>
    <row r="234" spans="1:187" s="5" customFormat="1" x14ac:dyDescent="0.2">
      <c r="A234" s="26"/>
      <c r="C234" s="18"/>
      <c r="G234" s="27"/>
      <c r="H234" s="27"/>
      <c r="I234" s="27"/>
      <c r="J234" s="27"/>
      <c r="K234" s="27"/>
      <c r="L234" s="27"/>
      <c r="M234" s="27"/>
      <c r="N234" s="27"/>
      <c r="O234" s="27"/>
      <c r="P234" s="27"/>
      <c r="Q234" s="27"/>
      <c r="R234" s="27"/>
      <c r="S234" s="27"/>
      <c r="T234" s="27"/>
      <c r="U234" s="27"/>
      <c r="V234" s="27"/>
      <c r="W234" s="27"/>
      <c r="X234" s="27"/>
      <c r="Y234" s="27"/>
      <c r="Z234" s="27"/>
      <c r="AA234" s="27"/>
      <c r="AB234" s="27"/>
      <c r="AC234" s="27"/>
      <c r="AD234" s="27"/>
      <c r="AE234" s="94"/>
      <c r="AF234" s="94"/>
      <c r="AG234" s="94"/>
      <c r="AH234" s="94"/>
      <c r="AI234" s="94"/>
      <c r="AJ234" s="94"/>
      <c r="AK234" s="94"/>
      <c r="AL234" s="94"/>
      <c r="AM234" s="94"/>
      <c r="AN234" s="94"/>
      <c r="AO234" s="94"/>
      <c r="AP234" s="94"/>
      <c r="AR234" s="4"/>
      <c r="AS234" s="4"/>
      <c r="AU234" s="4"/>
      <c r="AV234" s="4"/>
      <c r="AX234" s="4"/>
      <c r="AY234" s="4"/>
      <c r="BA234" s="4"/>
      <c r="BB234" s="4"/>
      <c r="BD234" s="4"/>
      <c r="BE234" s="4"/>
      <c r="BG234" s="4"/>
      <c r="BH234" s="4"/>
      <c r="BJ234" s="4"/>
      <c r="BK234" s="4"/>
      <c r="BM234" s="4"/>
      <c r="BN234" s="4"/>
      <c r="BO234" s="4"/>
      <c r="BP234" s="4"/>
      <c r="BQ234" s="4"/>
      <c r="BR234" s="4"/>
      <c r="BS234" s="4"/>
      <c r="BT234" s="4"/>
      <c r="BU234" s="4"/>
      <c r="BV234" s="4"/>
      <c r="BW234" s="4"/>
      <c r="BX234" s="29"/>
      <c r="BY234" s="4"/>
      <c r="BZ234" s="4"/>
      <c r="CA234" s="18"/>
      <c r="CB234" s="18"/>
      <c r="CC234" s="18"/>
      <c r="CD234" s="18"/>
      <c r="CE234" s="18"/>
      <c r="CG234" s="18"/>
      <c r="CH234" s="18"/>
      <c r="CI234" s="18"/>
      <c r="CJ234" s="18"/>
      <c r="CK234" s="18"/>
      <c r="CL234" s="18"/>
      <c r="CM234" s="18"/>
      <c r="CN234" s="18"/>
      <c r="CO234" s="18"/>
      <c r="CP234" s="18"/>
      <c r="CT234" s="18"/>
      <c r="CU234" s="18"/>
      <c r="CV234" s="18"/>
      <c r="CW234" s="18"/>
      <c r="CX234" s="18"/>
      <c r="CY234" s="18"/>
      <c r="CZ234" s="18"/>
      <c r="DA234" s="18"/>
      <c r="DB234" s="18"/>
      <c r="DC234" s="18"/>
      <c r="DD234" s="18"/>
      <c r="DE234" s="18"/>
      <c r="DF234" s="18"/>
      <c r="DG234" s="18"/>
      <c r="DH234" s="18"/>
      <c r="DJ234" s="18"/>
      <c r="EC234" s="18"/>
      <c r="ED234" s="31"/>
      <c r="EE234" s="31"/>
      <c r="ET234" s="27"/>
      <c r="EU234" s="27"/>
      <c r="EV234" s="27"/>
      <c r="EW234" s="18"/>
      <c r="EX234" s="18"/>
      <c r="EY234" s="18"/>
      <c r="EZ234" s="18"/>
      <c r="FA234" s="18"/>
      <c r="FB234" s="18"/>
      <c r="FC234" s="18"/>
      <c r="FD234" s="18"/>
      <c r="FE234" s="18"/>
      <c r="FF234" s="18"/>
      <c r="FG234" s="18"/>
      <c r="FH234" s="18"/>
      <c r="FI234" s="18"/>
      <c r="FJ234" s="18"/>
      <c r="FK234" s="18"/>
      <c r="FL234" s="18"/>
      <c r="FM234" s="18"/>
      <c r="FO234" s="18"/>
      <c r="FQ234" s="18"/>
      <c r="FS234" s="18"/>
      <c r="FU234" s="18"/>
      <c r="FV234" s="18"/>
      <c r="FW234" s="18"/>
      <c r="FX234" s="18"/>
      <c r="FY234" s="18"/>
      <c r="FZ234" s="18"/>
      <c r="GA234" s="18"/>
      <c r="GB234" s="18"/>
      <c r="GC234" s="18"/>
      <c r="GE234" s="18"/>
    </row>
    <row r="235" spans="1:187" s="19" customFormat="1" x14ac:dyDescent="0.2">
      <c r="A235" s="21"/>
      <c r="C235" s="20"/>
      <c r="F235" s="19">
        <f>IF((AO211=""),0,(1-0.1)*(AP211))+IF((BB211=""), 0, (1-0.1)*(BB211))+IF((BH211=""),0,(1-0.1)*(BH211))+IF((BS211=""),0,(1-0.1)*(BS211))</f>
        <v>0</v>
      </c>
      <c r="G235" s="22"/>
      <c r="H235" s="22"/>
      <c r="I235" s="22"/>
      <c r="J235" s="22">
        <f>IF((BZ211=""),0,(1-0.1)*(CA211))+IF((CM211=""),0,(1-0.1)*(CM211))</f>
        <v>0</v>
      </c>
      <c r="K235" s="22"/>
      <c r="L235" s="22">
        <f>IF((AT211=""),0,(1-0.1)*(AU211))+IF((AQ211=""),0,(1-0.1)*(AQ211))+IF((AX211=""),0,(1-0.1)*(AX211))+IF((BA211=""),0,(1-0.1)*(BA211))+IF((BG211=""),0,(1-0.1)*(BG211))+IF((BO211=""),0,(1-0.1)*(BO211))+IF((BR211=""),0,(1-0.1)*(BR211))</f>
        <v>0</v>
      </c>
      <c r="M235" s="1075">
        <f>IF((CC211=""),0,(1-0.1)*(CD211))+IF((BY211=""),0,(1-0.1)*(BY211))+IF((CB211=""),0,(1-0.1)*(CB211))+IF((CI211=""),0,(1-0.1)*(CI211))+IF((CL211=""),0,(1-0.1)*(CL211))+IF((CR211=""),0,(1-0.1)*(CR211))+IF((CY211=""),0,(1-0.1)*(CY211))+IF((DB211=""),0,(1-0.1)*(DB211))</f>
        <v>0</v>
      </c>
      <c r="N235" s="22"/>
      <c r="O235" s="22"/>
      <c r="P235" s="22"/>
      <c r="Q235" s="22"/>
      <c r="R235" s="22"/>
      <c r="S235" s="22"/>
      <c r="T235" s="22"/>
      <c r="U235" s="22"/>
      <c r="V235" s="22"/>
      <c r="W235" s="22"/>
      <c r="X235" s="22"/>
      <c r="Y235" s="22"/>
      <c r="Z235" s="22"/>
      <c r="AA235" s="22"/>
      <c r="AB235" s="22"/>
      <c r="AC235" s="22"/>
      <c r="AD235" s="22"/>
      <c r="AE235" s="96"/>
      <c r="AF235" s="96"/>
      <c r="AG235" s="96"/>
      <c r="AH235" s="96"/>
      <c r="AI235" s="96"/>
      <c r="AJ235" s="96"/>
      <c r="AK235" s="96"/>
      <c r="AL235" s="96"/>
      <c r="AM235" s="96"/>
      <c r="AN235" s="96"/>
      <c r="AO235" s="96"/>
      <c r="AP235" s="96"/>
      <c r="AQ235" s="22"/>
      <c r="AR235" s="95"/>
      <c r="AS235" s="95"/>
      <c r="AT235" s="22"/>
      <c r="AU235" s="95"/>
      <c r="AV235" s="95"/>
      <c r="AW235" s="22"/>
      <c r="AX235" s="95"/>
      <c r="AY235" s="95"/>
      <c r="AZ235" s="22"/>
      <c r="BA235" s="95"/>
      <c r="BB235" s="95"/>
      <c r="BC235" s="22"/>
      <c r="BD235" s="95"/>
      <c r="BE235" s="95"/>
      <c r="BF235" s="22"/>
      <c r="BG235" s="95"/>
      <c r="BH235" s="95"/>
      <c r="BI235" s="22"/>
      <c r="BJ235" s="95"/>
      <c r="BK235" s="95"/>
      <c r="BL235" s="22"/>
      <c r="BM235" s="95"/>
      <c r="BN235" s="95"/>
      <c r="BO235" s="95"/>
      <c r="BP235" s="95"/>
      <c r="BQ235" s="95"/>
      <c r="BR235" s="95"/>
      <c r="BS235" s="95"/>
      <c r="BT235" s="95"/>
      <c r="BU235" s="95"/>
      <c r="BV235" s="95"/>
      <c r="BW235" s="95"/>
      <c r="BX235" s="22"/>
      <c r="BY235" s="95"/>
      <c r="BZ235" s="95"/>
      <c r="CA235" s="20"/>
      <c r="CB235" s="20"/>
      <c r="CC235" s="97"/>
      <c r="CD235" s="97"/>
      <c r="CE235" s="97"/>
      <c r="CF235" s="97"/>
      <c r="CG235" s="97"/>
      <c r="CH235" s="97"/>
      <c r="CI235" s="97"/>
      <c r="CJ235" s="97"/>
      <c r="CK235" s="97"/>
      <c r="CL235" s="97"/>
      <c r="CM235" s="97"/>
      <c r="CN235" s="97"/>
      <c r="CO235" s="97"/>
      <c r="CP235" s="97"/>
      <c r="CQ235" s="97"/>
      <c r="CR235" s="97"/>
      <c r="CS235" s="97"/>
      <c r="CT235" s="97"/>
      <c r="CU235" s="97"/>
      <c r="CV235" s="97"/>
      <c r="CW235" s="97"/>
      <c r="CX235" s="97"/>
      <c r="CY235" s="97"/>
      <c r="CZ235" s="97"/>
      <c r="DA235" s="97"/>
      <c r="DB235" s="97"/>
      <c r="DC235" s="97"/>
      <c r="DD235" s="97"/>
      <c r="DE235" s="97"/>
      <c r="DF235" s="97"/>
      <c r="DG235" s="97"/>
      <c r="DH235" s="97"/>
      <c r="DI235" s="97"/>
      <c r="DJ235" s="97"/>
      <c r="DK235" s="97"/>
      <c r="DL235" s="97"/>
      <c r="DM235" s="97"/>
      <c r="DN235" s="97"/>
      <c r="DO235" s="97"/>
      <c r="DP235" s="97"/>
      <c r="DQ235" s="97"/>
      <c r="DR235" s="97"/>
      <c r="DS235" s="97"/>
      <c r="DT235" s="97"/>
      <c r="DU235" s="97"/>
      <c r="DV235" s="97"/>
      <c r="DW235" s="97"/>
      <c r="DX235" s="97"/>
      <c r="DY235" s="97"/>
      <c r="DZ235" s="97"/>
      <c r="EA235" s="97"/>
      <c r="EB235" s="97"/>
      <c r="EC235" s="97"/>
      <c r="ED235" s="97"/>
      <c r="EE235" s="97"/>
      <c r="EF235" s="97"/>
      <c r="EG235" s="97"/>
      <c r="EH235" s="97"/>
      <c r="EI235" s="97"/>
      <c r="EJ235" s="97"/>
      <c r="EK235" s="97"/>
      <c r="EL235" s="97"/>
      <c r="EM235" s="97"/>
      <c r="EN235" s="97"/>
      <c r="EO235" s="97"/>
      <c r="EP235" s="97"/>
      <c r="EQ235" s="97"/>
      <c r="ER235" s="97"/>
      <c r="ES235" s="97"/>
      <c r="ET235" s="23"/>
      <c r="EU235" s="23"/>
      <c r="EV235" s="23"/>
      <c r="EW235" s="20"/>
      <c r="EX235" s="20"/>
      <c r="EY235" s="20"/>
      <c r="EZ235" s="20"/>
      <c r="FA235" s="20"/>
      <c r="FB235" s="20"/>
      <c r="FC235" s="20"/>
      <c r="FD235" s="20"/>
      <c r="FE235" s="20"/>
      <c r="FF235" s="20"/>
      <c r="FG235" s="20"/>
      <c r="FH235" s="20"/>
      <c r="FI235" s="20"/>
      <c r="FJ235" s="20"/>
      <c r="FK235" s="20"/>
      <c r="FL235" s="20"/>
      <c r="FM235" s="20"/>
      <c r="FO235" s="20"/>
      <c r="FQ235" s="20"/>
      <c r="FS235" s="20"/>
      <c r="FU235" s="20"/>
      <c r="FV235" s="20"/>
      <c r="FW235" s="20"/>
      <c r="FX235" s="20"/>
      <c r="FY235" s="20"/>
      <c r="FZ235" s="20"/>
      <c r="GA235" s="20"/>
      <c r="GB235" s="20"/>
      <c r="GC235" s="20"/>
      <c r="GE235" s="20"/>
    </row>
    <row r="236" spans="1:187" s="5" customFormat="1" x14ac:dyDescent="0.2">
      <c r="A236" s="26"/>
      <c r="C236" s="20"/>
      <c r="D236" s="19"/>
      <c r="E236" s="19"/>
      <c r="F236" s="19">
        <f t="shared" ref="F236:F238" si="46">IF((AO212=""),0,(1-0.1)*(AP212))+IF((BB212=""), 0, (1-0.1)*(BB212))+IF((BH212=""),0,(1-0.1)*(BH212))+IF((BS212=""),0,(1-0.1)*(BS212))</f>
        <v>0</v>
      </c>
      <c r="G236" s="22"/>
      <c r="H236" s="22"/>
      <c r="I236" s="22"/>
      <c r="J236" s="22">
        <f t="shared" ref="J236:J238" si="47">IF((BZ212=""),0,(1-0.1)*(CA212))+IF((CM212=""),0,(1-0.1)*(CM212))</f>
        <v>0</v>
      </c>
      <c r="K236" s="22"/>
      <c r="L236" s="22">
        <f t="shared" ref="L236:L238" si="48">IF((AT212=""),0,(1-0.1)*(AU212))+IF((AQ212=""),0,(1-0.1)*(AQ212))+IF((AX212=""),0,(1-0.1)*(AX212))+IF((BA212=""),0,(1-0.1)*(BA212))+IF((BG212=""),0,(1-0.1)*(BG212))+IF((BO212=""),0,(1-0.1)*(BO212))+IF((BR212=""),0,(1-0.1)*(BR212))</f>
        <v>0</v>
      </c>
      <c r="M236" s="1075">
        <f t="shared" ref="M236:M238" si="49">IF((CC212=""),0,(1-0.1)*(CD212))+IF((BY212=""),0,(1-0.1)*(BY212))+IF((CB212=""),0,(1-0.1)*(CB212))+IF((CI212=""),0,(1-0.1)*(CI212))+IF((CL212=""),0,(1-0.1)*(CL212))+IF((CR212=""),0,(1-0.1)*(CR212))+IF((CY212=""),0,(1-0.1)*(CY212))+IF((DB212=""),0,(1-0.1)*(DB212))</f>
        <v>0</v>
      </c>
      <c r="N236" s="22"/>
      <c r="O236" s="27"/>
      <c r="P236" s="27"/>
      <c r="Q236" s="27"/>
      <c r="R236" s="27"/>
      <c r="S236" s="27"/>
      <c r="T236" s="27"/>
      <c r="U236" s="27"/>
      <c r="V236" s="27"/>
      <c r="W236" s="27"/>
      <c r="X236" s="27"/>
      <c r="Y236" s="27"/>
      <c r="Z236" s="27"/>
      <c r="AA236" s="27"/>
      <c r="AB236" s="27"/>
      <c r="AC236" s="27"/>
      <c r="AD236" s="27"/>
      <c r="AR236" s="4"/>
      <c r="AS236" s="4"/>
      <c r="AU236" s="4"/>
      <c r="AV236" s="4"/>
      <c r="AX236" s="4"/>
      <c r="AY236" s="4"/>
      <c r="BA236" s="4"/>
      <c r="BB236" s="4"/>
      <c r="BD236" s="4"/>
      <c r="BE236" s="4"/>
      <c r="BG236" s="4"/>
      <c r="BH236" s="4"/>
      <c r="BJ236" s="4"/>
      <c r="BK236" s="4"/>
      <c r="BM236" s="4"/>
      <c r="BN236" s="4"/>
      <c r="BO236" s="4"/>
      <c r="BP236" s="4"/>
      <c r="BQ236" s="4"/>
      <c r="BR236" s="4"/>
      <c r="BS236" s="4"/>
      <c r="BT236" s="4"/>
      <c r="BU236" s="4"/>
      <c r="BV236" s="4"/>
      <c r="BW236" s="4"/>
      <c r="BX236" s="29"/>
      <c r="BY236" s="4"/>
      <c r="BZ236" s="4"/>
      <c r="CA236" s="18"/>
      <c r="CB236" s="18"/>
      <c r="CC236" s="18"/>
      <c r="CD236" s="18"/>
      <c r="CE236" s="18"/>
      <c r="CG236" s="18"/>
      <c r="CH236" s="18"/>
      <c r="CI236" s="18"/>
      <c r="CJ236" s="18"/>
      <c r="CK236" s="18"/>
      <c r="CL236" s="18"/>
      <c r="CM236" s="18"/>
      <c r="CN236" s="18"/>
      <c r="CO236" s="18"/>
      <c r="CP236" s="18"/>
      <c r="CT236" s="18"/>
      <c r="CU236" s="18"/>
      <c r="CV236" s="18"/>
      <c r="CW236" s="18"/>
      <c r="CX236" s="18"/>
      <c r="CY236" s="18"/>
      <c r="CZ236" s="18"/>
      <c r="DA236" s="18"/>
      <c r="DB236" s="18"/>
      <c r="DC236" s="18"/>
      <c r="DD236" s="18"/>
      <c r="DE236" s="18"/>
      <c r="DF236" s="18"/>
      <c r="DG236" s="18"/>
      <c r="DH236" s="18"/>
      <c r="DJ236" s="18"/>
      <c r="EC236" s="18"/>
      <c r="ED236" s="31"/>
      <c r="EE236" s="31"/>
      <c r="ET236" s="28"/>
      <c r="EU236" s="28"/>
      <c r="EV236" s="28"/>
      <c r="EW236" s="18"/>
      <c r="EX236" s="18"/>
      <c r="EY236" s="18"/>
      <c r="EZ236" s="18"/>
      <c r="FA236" s="18"/>
      <c r="FB236" s="18"/>
      <c r="FC236" s="18"/>
      <c r="FD236" s="18"/>
      <c r="FE236" s="18"/>
      <c r="FF236" s="18"/>
      <c r="FG236" s="18"/>
      <c r="FH236" s="18"/>
      <c r="FI236" s="18"/>
      <c r="FJ236" s="18"/>
      <c r="FK236" s="18"/>
      <c r="FL236" s="18"/>
      <c r="FM236" s="18"/>
      <c r="FO236" s="18"/>
      <c r="FQ236" s="18"/>
      <c r="FS236" s="18"/>
      <c r="FU236" s="18"/>
      <c r="FV236" s="18"/>
      <c r="FW236" s="18"/>
      <c r="FX236" s="18"/>
      <c r="FY236" s="18"/>
      <c r="FZ236" s="18"/>
      <c r="GA236" s="18"/>
      <c r="GB236" s="18"/>
      <c r="GC236" s="18"/>
      <c r="GE236" s="18"/>
    </row>
    <row r="237" spans="1:187" s="5" customFormat="1" x14ac:dyDescent="0.2">
      <c r="A237" s="26"/>
      <c r="C237" s="20"/>
      <c r="D237" s="19"/>
      <c r="E237" s="19"/>
      <c r="F237" s="19">
        <f t="shared" si="46"/>
        <v>0</v>
      </c>
      <c r="G237" s="22"/>
      <c r="H237" s="22"/>
      <c r="I237" s="22"/>
      <c r="J237" s="22">
        <f t="shared" si="47"/>
        <v>0</v>
      </c>
      <c r="K237" s="22"/>
      <c r="L237" s="22">
        <f t="shared" si="48"/>
        <v>0</v>
      </c>
      <c r="M237" s="1075">
        <f t="shared" si="49"/>
        <v>0</v>
      </c>
      <c r="N237" s="22"/>
      <c r="O237" s="27"/>
      <c r="P237" s="27"/>
      <c r="Q237" s="27"/>
      <c r="R237" s="27"/>
      <c r="S237" s="27"/>
      <c r="T237" s="27"/>
      <c r="U237" s="27"/>
      <c r="V237" s="27"/>
      <c r="W237" s="27"/>
      <c r="X237" s="27"/>
      <c r="Y237" s="27"/>
      <c r="Z237" s="27"/>
      <c r="AA237" s="27"/>
      <c r="AB237" s="27"/>
      <c r="AC237" s="27"/>
      <c r="AD237" s="27"/>
      <c r="AR237" s="4"/>
      <c r="AS237" s="4"/>
      <c r="AU237" s="4"/>
      <c r="AV237" s="4"/>
      <c r="AX237" s="4"/>
      <c r="AY237" s="4"/>
      <c r="BA237" s="4"/>
      <c r="BB237" s="4"/>
      <c r="BD237" s="4"/>
      <c r="BE237" s="4"/>
      <c r="BG237" s="4"/>
      <c r="BH237" s="4"/>
      <c r="BJ237" s="4"/>
      <c r="BK237" s="4"/>
      <c r="BM237" s="4"/>
      <c r="BN237" s="4"/>
      <c r="BO237" s="4"/>
      <c r="BP237" s="4"/>
      <c r="BQ237" s="4"/>
      <c r="BR237" s="4"/>
      <c r="BS237" s="4"/>
      <c r="BT237" s="4"/>
      <c r="BU237" s="4"/>
      <c r="BV237" s="4"/>
      <c r="BW237" s="4"/>
      <c r="BX237" s="29"/>
      <c r="BY237" s="4"/>
      <c r="BZ237" s="4"/>
      <c r="CA237" s="18"/>
      <c r="CB237" s="18"/>
      <c r="CC237" s="18"/>
      <c r="CD237" s="18"/>
      <c r="CE237" s="18"/>
      <c r="CG237" s="18"/>
      <c r="CH237" s="18"/>
      <c r="CI237" s="18"/>
      <c r="CJ237" s="18"/>
      <c r="CK237" s="18"/>
      <c r="CL237" s="18"/>
      <c r="CM237" s="18"/>
      <c r="CN237" s="18"/>
      <c r="CO237" s="18"/>
      <c r="CP237" s="18"/>
      <c r="CT237" s="18"/>
      <c r="CU237" s="18"/>
      <c r="CV237" s="18"/>
      <c r="CW237" s="18"/>
      <c r="CX237" s="18"/>
      <c r="CY237" s="18"/>
      <c r="CZ237" s="18"/>
      <c r="DA237" s="18"/>
      <c r="DB237" s="18"/>
      <c r="DC237" s="18"/>
      <c r="DD237" s="18"/>
      <c r="DE237" s="18"/>
      <c r="DF237" s="18"/>
      <c r="DG237" s="18"/>
      <c r="DH237" s="18"/>
      <c r="DJ237" s="18"/>
      <c r="EC237" s="18"/>
      <c r="ED237" s="31"/>
      <c r="EE237" s="31"/>
      <c r="ET237" s="28"/>
      <c r="EU237" s="28"/>
      <c r="EV237" s="28"/>
      <c r="EW237" s="18"/>
      <c r="EX237" s="18"/>
      <c r="EY237" s="18"/>
      <c r="EZ237" s="18"/>
      <c r="FA237" s="18"/>
      <c r="FB237" s="18"/>
      <c r="FC237" s="18"/>
      <c r="FD237" s="18"/>
      <c r="FE237" s="18"/>
      <c r="FF237" s="18"/>
      <c r="FG237" s="18"/>
      <c r="FH237" s="18"/>
      <c r="FI237" s="18"/>
      <c r="FJ237" s="18"/>
      <c r="FK237" s="18"/>
      <c r="FL237" s="18"/>
      <c r="FM237" s="18"/>
      <c r="FO237" s="18"/>
      <c r="FQ237" s="18"/>
      <c r="FS237" s="18"/>
      <c r="FU237" s="18"/>
      <c r="FV237" s="18"/>
      <c r="FW237" s="18"/>
      <c r="FX237" s="18"/>
      <c r="FY237" s="18"/>
      <c r="FZ237" s="18"/>
      <c r="GA237" s="18"/>
      <c r="GB237" s="18"/>
      <c r="GC237" s="18"/>
      <c r="GE237" s="18"/>
    </row>
    <row r="238" spans="1:187" s="5" customFormat="1" x14ac:dyDescent="0.2">
      <c r="A238" s="26"/>
      <c r="B238" s="18"/>
      <c r="C238" s="20"/>
      <c r="D238" s="19"/>
      <c r="E238" s="19"/>
      <c r="F238" s="19">
        <f t="shared" si="46"/>
        <v>0</v>
      </c>
      <c r="G238" s="22"/>
      <c r="H238" s="22"/>
      <c r="I238" s="22"/>
      <c r="J238" s="22">
        <f t="shared" si="47"/>
        <v>0</v>
      </c>
      <c r="K238" s="22"/>
      <c r="L238" s="22">
        <f t="shared" si="48"/>
        <v>0</v>
      </c>
      <c r="M238" s="1075">
        <f t="shared" si="49"/>
        <v>0</v>
      </c>
      <c r="N238" s="22"/>
      <c r="O238" s="27"/>
      <c r="P238" s="27"/>
      <c r="Q238" s="27"/>
      <c r="R238" s="27"/>
      <c r="S238" s="27"/>
      <c r="T238" s="27"/>
      <c r="U238" s="27"/>
      <c r="V238" s="27"/>
      <c r="W238" s="27"/>
      <c r="X238" s="27"/>
      <c r="Y238" s="27"/>
      <c r="Z238" s="27"/>
      <c r="AA238" s="27"/>
      <c r="AB238" s="27"/>
      <c r="AC238" s="27"/>
      <c r="AD238" s="27"/>
      <c r="AR238" s="4"/>
      <c r="AS238" s="4"/>
      <c r="AU238" s="4"/>
      <c r="AV238" s="4"/>
      <c r="AX238" s="4"/>
      <c r="AY238" s="4"/>
      <c r="BA238" s="4"/>
      <c r="BB238" s="4"/>
      <c r="BD238" s="4"/>
      <c r="BE238" s="4"/>
      <c r="BG238" s="4"/>
      <c r="BH238" s="4"/>
      <c r="BJ238" s="4"/>
      <c r="BK238" s="4"/>
      <c r="BM238" s="4"/>
      <c r="BN238" s="4"/>
      <c r="BO238" s="4"/>
      <c r="BP238" s="4"/>
      <c r="BQ238" s="4"/>
      <c r="BR238" s="4"/>
      <c r="BS238" s="4"/>
      <c r="BT238" s="4"/>
      <c r="BU238" s="4"/>
      <c r="BV238" s="4"/>
      <c r="BW238" s="4"/>
      <c r="BX238" s="29"/>
      <c r="BY238" s="4"/>
      <c r="BZ238" s="4"/>
      <c r="CA238" s="18"/>
      <c r="CB238" s="90"/>
      <c r="CD238" s="18"/>
      <c r="CE238" s="18"/>
      <c r="CG238" s="18"/>
      <c r="CH238" s="18"/>
      <c r="CI238" s="18"/>
      <c r="CJ238" s="18"/>
      <c r="CK238" s="18"/>
      <c r="CL238" s="18"/>
      <c r="CN238" s="18"/>
      <c r="CO238" s="18"/>
      <c r="CP238" s="18"/>
      <c r="CT238" s="18"/>
      <c r="CU238" s="18"/>
      <c r="CV238" s="18"/>
      <c r="CW238" s="18"/>
      <c r="CX238" s="18"/>
      <c r="CY238" s="18"/>
      <c r="CZ238" s="18"/>
      <c r="DA238" s="18"/>
      <c r="DB238" s="18"/>
      <c r="DC238" s="18"/>
      <c r="DD238" s="18"/>
      <c r="DF238" s="18"/>
      <c r="DG238" s="18"/>
      <c r="DH238" s="18"/>
      <c r="DJ238" s="18"/>
      <c r="DM238" s="18"/>
      <c r="DT238" s="18"/>
      <c r="EC238" s="18"/>
      <c r="ED238" s="91"/>
      <c r="EE238" s="91"/>
      <c r="ES238" s="18"/>
      <c r="ET238" s="28"/>
      <c r="EU238" s="28"/>
      <c r="EV238" s="28"/>
      <c r="EW238" s="18"/>
      <c r="EX238" s="18"/>
      <c r="EY238" s="18"/>
      <c r="EZ238" s="18"/>
      <c r="FA238" s="18"/>
      <c r="FB238" s="18"/>
      <c r="FC238" s="18"/>
      <c r="FD238" s="18"/>
      <c r="FE238" s="18"/>
      <c r="FF238" s="18"/>
      <c r="FG238" s="18"/>
      <c r="FH238" s="18"/>
      <c r="FI238" s="18"/>
      <c r="FJ238" s="18"/>
      <c r="FK238" s="18"/>
      <c r="FL238" s="18"/>
      <c r="FM238" s="18"/>
      <c r="FO238" s="18"/>
      <c r="FQ238" s="18"/>
      <c r="FR238" s="18"/>
      <c r="FS238" s="18"/>
      <c r="FU238" s="18"/>
      <c r="FV238" s="18"/>
      <c r="FW238" s="18"/>
      <c r="FX238" s="18"/>
      <c r="FY238" s="18"/>
      <c r="FZ238" s="18"/>
      <c r="GB238" s="18"/>
      <c r="GE238" s="18"/>
    </row>
    <row r="239" spans="1:187" s="92" customFormat="1" x14ac:dyDescent="0.2">
      <c r="A239" s="93"/>
      <c r="B239" s="21"/>
      <c r="C239" s="21"/>
      <c r="D239" s="21"/>
      <c r="E239" s="21"/>
      <c r="F239" s="21"/>
      <c r="G239" s="8"/>
      <c r="H239" s="8"/>
      <c r="I239" s="9"/>
      <c r="J239" s="9"/>
      <c r="K239" s="9"/>
      <c r="L239" s="9"/>
      <c r="M239" s="9"/>
      <c r="N239" s="9"/>
      <c r="O239" s="9"/>
      <c r="P239" s="9"/>
      <c r="Q239" s="9"/>
      <c r="R239" s="9"/>
      <c r="S239" s="9"/>
      <c r="T239" s="9"/>
      <c r="U239" s="9"/>
      <c r="V239" s="9"/>
      <c r="W239" s="9"/>
      <c r="X239" s="9"/>
      <c r="Y239" s="9"/>
      <c r="Z239" s="9"/>
      <c r="AA239" s="9"/>
      <c r="AB239" s="9"/>
      <c r="AC239" s="9"/>
      <c r="AD239" s="9"/>
      <c r="AE239" s="48"/>
      <c r="AF239" s="48"/>
      <c r="AG239" s="48"/>
      <c r="AH239" s="48"/>
      <c r="AI239" s="48"/>
      <c r="AJ239" s="48"/>
      <c r="AK239" s="48"/>
      <c r="AL239" s="48"/>
      <c r="AM239" s="48"/>
      <c r="AN239" s="48"/>
      <c r="AO239" s="48"/>
      <c r="AP239" s="48"/>
      <c r="AQ239" s="10"/>
      <c r="AR239" s="11"/>
      <c r="AS239" s="11"/>
      <c r="AT239" s="10"/>
      <c r="AU239" s="11"/>
      <c r="AV239" s="11"/>
      <c r="AW239" s="10"/>
      <c r="AX239" s="11"/>
      <c r="AY239" s="11"/>
      <c r="AZ239" s="10"/>
      <c r="BA239" s="11"/>
      <c r="BB239" s="11"/>
      <c r="BC239" s="10"/>
      <c r="BD239" s="11"/>
      <c r="BE239" s="11"/>
      <c r="BF239" s="10"/>
      <c r="BG239" s="11"/>
      <c r="BH239" s="11"/>
      <c r="BI239" s="10"/>
      <c r="BJ239" s="11"/>
      <c r="BK239" s="11"/>
      <c r="BL239" s="10"/>
      <c r="BM239" s="11"/>
      <c r="BN239" s="11"/>
      <c r="BO239" s="11"/>
      <c r="BP239" s="11"/>
      <c r="BQ239" s="11"/>
      <c r="BR239" s="11"/>
      <c r="BS239" s="11"/>
      <c r="BT239" s="11"/>
      <c r="BU239" s="11"/>
      <c r="BV239" s="11"/>
      <c r="BW239" s="11"/>
      <c r="BX239" s="10"/>
      <c r="BY239" s="11"/>
      <c r="BZ239" s="11"/>
      <c r="CA239" s="10"/>
      <c r="CB239" s="10"/>
      <c r="CC239" s="93"/>
      <c r="CD239" s="11"/>
      <c r="CE239" s="11"/>
      <c r="CF239" s="93"/>
      <c r="CG239" s="11"/>
      <c r="CH239" s="93"/>
      <c r="CI239" s="11"/>
      <c r="CJ239" s="93"/>
      <c r="CK239" s="11"/>
      <c r="CL239" s="11"/>
      <c r="CM239" s="93"/>
      <c r="CN239" s="11"/>
      <c r="CO239" s="11"/>
      <c r="CP239" s="11"/>
      <c r="CQ239" s="93"/>
      <c r="CR239" s="11"/>
      <c r="CS239" s="93"/>
      <c r="CT239" s="11"/>
      <c r="CU239" s="11"/>
      <c r="CV239" s="11"/>
      <c r="CW239" s="11"/>
      <c r="CX239" s="11"/>
      <c r="CY239" s="11"/>
      <c r="CZ239" s="11"/>
      <c r="DA239" s="11"/>
      <c r="DB239" s="11"/>
      <c r="DC239" s="11"/>
      <c r="DD239" s="11"/>
      <c r="DE239" s="93"/>
      <c r="DF239" s="11"/>
      <c r="DG239" s="93"/>
      <c r="DH239" s="11"/>
      <c r="DI239" s="93"/>
      <c r="DJ239" s="93"/>
      <c r="DK239" s="11"/>
      <c r="DL239" s="11"/>
      <c r="DM239" s="93"/>
      <c r="DN239" s="11"/>
      <c r="DO239" s="11"/>
      <c r="DP239" s="93"/>
      <c r="DQ239" s="11"/>
      <c r="DR239" s="93"/>
      <c r="DS239" s="11"/>
      <c r="DT239" s="93"/>
      <c r="DU239" s="11"/>
      <c r="DV239" s="11"/>
      <c r="DW239" s="93"/>
      <c r="DX239" s="11"/>
      <c r="DY239" s="11"/>
      <c r="DZ239" s="11"/>
      <c r="EA239" s="93"/>
      <c r="EB239" s="11"/>
      <c r="EC239" s="93"/>
      <c r="ED239" s="11"/>
      <c r="EE239" s="11"/>
      <c r="EF239" s="93"/>
      <c r="EG239" s="11"/>
      <c r="EH239" s="93"/>
      <c r="EI239" s="93"/>
      <c r="EJ239" s="93"/>
      <c r="EK239" s="93"/>
      <c r="EL239" s="93"/>
      <c r="EM239" s="93"/>
      <c r="EN239" s="93"/>
      <c r="EO239" s="93"/>
      <c r="EP239" s="93"/>
      <c r="EQ239" s="93"/>
      <c r="ER239" s="93"/>
      <c r="ES239" s="93"/>
      <c r="ET239" s="9"/>
      <c r="EU239" s="9"/>
      <c r="EV239" s="9"/>
      <c r="EW239" s="21"/>
      <c r="EX239" s="21"/>
      <c r="EY239" s="21"/>
      <c r="EZ239" s="21"/>
      <c r="FA239" s="21"/>
      <c r="FB239" s="21"/>
      <c r="FC239" s="21"/>
      <c r="FD239" s="21"/>
      <c r="FE239" s="21"/>
      <c r="FF239" s="21"/>
      <c r="FG239" s="21"/>
      <c r="FH239" s="21"/>
      <c r="FI239" s="21"/>
      <c r="FJ239" s="21"/>
      <c r="FK239" s="21"/>
      <c r="FL239" s="21"/>
      <c r="FM239" s="21"/>
      <c r="FN239" s="21"/>
      <c r="FO239" s="21"/>
      <c r="FP239" s="21"/>
      <c r="FQ239" s="21"/>
      <c r="FR239" s="21"/>
      <c r="FS239" s="21"/>
      <c r="FT239" s="21"/>
      <c r="FU239" s="21"/>
      <c r="FV239" s="21"/>
      <c r="FW239" s="21"/>
      <c r="FX239" s="21"/>
      <c r="FY239" s="21"/>
      <c r="FZ239" s="21"/>
      <c r="GA239" s="21"/>
      <c r="GB239" s="21"/>
      <c r="GC239" s="21"/>
      <c r="GD239" s="21"/>
      <c r="GE239" s="21"/>
    </row>
    <row r="240" spans="1:187" s="5" customFormat="1" x14ac:dyDescent="0.2">
      <c r="A240" s="26"/>
      <c r="C240" s="18"/>
      <c r="D240" s="18"/>
      <c r="G240" s="27"/>
      <c r="H240" s="27"/>
      <c r="I240" s="27"/>
      <c r="J240" s="27"/>
      <c r="K240" s="27"/>
      <c r="L240" s="27"/>
      <c r="M240" s="27"/>
      <c r="N240" s="27"/>
      <c r="O240" s="27"/>
      <c r="P240" s="27"/>
      <c r="Q240" s="27"/>
      <c r="R240" s="27"/>
      <c r="S240" s="27"/>
      <c r="T240" s="27"/>
      <c r="U240" s="27"/>
      <c r="V240" s="27"/>
      <c r="W240" s="27"/>
      <c r="X240" s="27"/>
      <c r="Y240" s="27"/>
      <c r="Z240" s="27"/>
      <c r="AA240" s="27"/>
      <c r="AB240" s="27"/>
      <c r="AC240" s="27"/>
      <c r="AD240" s="27"/>
      <c r="AE240" s="94"/>
      <c r="AF240" s="94"/>
      <c r="AG240" s="94"/>
      <c r="AH240" s="94"/>
      <c r="AI240" s="94"/>
      <c r="AJ240" s="94"/>
      <c r="AK240" s="94"/>
      <c r="AL240" s="94"/>
      <c r="AM240" s="94"/>
      <c r="AN240" s="94"/>
      <c r="AO240" s="94"/>
      <c r="AP240" s="94"/>
      <c r="AR240" s="4"/>
      <c r="AS240" s="4"/>
      <c r="AU240" s="4"/>
      <c r="AV240" s="4"/>
      <c r="AX240" s="4"/>
      <c r="AY240" s="4"/>
      <c r="BA240" s="4"/>
      <c r="BB240" s="4"/>
      <c r="BD240" s="4"/>
      <c r="BE240" s="4"/>
      <c r="BG240" s="4"/>
      <c r="BH240" s="4"/>
      <c r="BJ240" s="4"/>
      <c r="BK240" s="4"/>
      <c r="BM240" s="4"/>
      <c r="BN240" s="4"/>
      <c r="BO240" s="4"/>
      <c r="BP240" s="4"/>
      <c r="BQ240" s="4"/>
      <c r="BR240" s="4"/>
      <c r="BS240" s="4"/>
      <c r="BT240" s="4"/>
      <c r="BU240" s="4"/>
      <c r="BV240" s="4"/>
      <c r="BW240" s="4"/>
      <c r="BX240" s="29"/>
      <c r="BY240" s="4"/>
      <c r="BZ240" s="4"/>
      <c r="CA240" s="18"/>
      <c r="CB240" s="18"/>
      <c r="CC240" s="18"/>
      <c r="CD240" s="18"/>
      <c r="CE240" s="18"/>
      <c r="CG240" s="18"/>
      <c r="CH240" s="18"/>
      <c r="CI240" s="18"/>
      <c r="CJ240" s="18"/>
      <c r="CK240" s="18"/>
      <c r="CL240" s="18"/>
      <c r="CM240" s="18"/>
      <c r="CN240" s="18"/>
      <c r="CO240" s="18"/>
      <c r="CP240" s="18"/>
      <c r="CT240" s="18"/>
      <c r="CU240" s="18"/>
      <c r="CV240" s="18"/>
      <c r="CW240" s="18"/>
      <c r="CX240" s="18"/>
      <c r="CY240" s="18"/>
      <c r="CZ240" s="18"/>
      <c r="DA240" s="18"/>
      <c r="DB240" s="18"/>
      <c r="DC240" s="18"/>
      <c r="DD240" s="18"/>
      <c r="DE240" s="18"/>
      <c r="DF240" s="18"/>
      <c r="DG240" s="18"/>
      <c r="DH240" s="18"/>
      <c r="DJ240" s="18"/>
      <c r="DP240" s="18"/>
      <c r="DR240" s="18"/>
      <c r="EC240" s="18"/>
      <c r="ED240" s="31"/>
      <c r="EE240" s="31"/>
      <c r="ET240" s="27"/>
      <c r="EU240" s="27"/>
      <c r="EV240" s="27"/>
      <c r="EW240" s="18"/>
      <c r="EX240" s="18"/>
      <c r="EY240" s="18"/>
      <c r="EZ240" s="18"/>
      <c r="FA240" s="18"/>
      <c r="FB240" s="18"/>
      <c r="FC240" s="18"/>
      <c r="FD240" s="18"/>
      <c r="FE240" s="18"/>
      <c r="FF240" s="18"/>
      <c r="FG240" s="18"/>
      <c r="FH240" s="18"/>
      <c r="FI240" s="18"/>
      <c r="FJ240" s="18"/>
      <c r="FK240" s="18"/>
      <c r="FL240" s="18"/>
      <c r="FM240" s="18"/>
      <c r="FO240" s="18"/>
      <c r="FQ240" s="18"/>
      <c r="FS240" s="18"/>
      <c r="FU240" s="18"/>
      <c r="FV240" s="18"/>
      <c r="FW240" s="18"/>
      <c r="FX240" s="18"/>
      <c r="FY240" s="18"/>
      <c r="FZ240" s="18"/>
      <c r="GB240" s="18"/>
      <c r="GD240" s="18"/>
      <c r="GE240" s="18"/>
    </row>
    <row r="241" spans="1:187" s="5" customFormat="1" x14ac:dyDescent="0.2">
      <c r="A241" s="26"/>
      <c r="B241" s="18"/>
      <c r="G241" s="27"/>
      <c r="H241" s="27"/>
      <c r="I241" s="27"/>
      <c r="J241" s="27"/>
      <c r="K241" s="27"/>
      <c r="L241" s="27"/>
      <c r="M241" s="27"/>
      <c r="N241" s="27"/>
      <c r="O241" s="27"/>
      <c r="P241" s="27"/>
      <c r="Q241" s="27"/>
      <c r="R241" s="27"/>
      <c r="S241" s="27"/>
      <c r="T241" s="27"/>
      <c r="U241" s="27"/>
      <c r="V241" s="27"/>
      <c r="W241" s="27"/>
      <c r="X241" s="27"/>
      <c r="Y241" s="27"/>
      <c r="Z241" s="27"/>
      <c r="AA241" s="27"/>
      <c r="AB241" s="27"/>
      <c r="AC241" s="27"/>
      <c r="AD241" s="27"/>
      <c r="AE241" s="94"/>
      <c r="AF241" s="94"/>
      <c r="AG241" s="94"/>
      <c r="AH241" s="94"/>
      <c r="AI241" s="94"/>
      <c r="AJ241" s="94"/>
      <c r="AK241" s="94"/>
      <c r="AL241" s="94"/>
      <c r="AM241" s="94"/>
      <c r="AN241" s="94"/>
      <c r="AO241" s="94"/>
      <c r="AP241" s="94"/>
      <c r="AR241" s="4"/>
      <c r="AS241" s="4"/>
      <c r="AU241" s="4"/>
      <c r="AV241" s="4"/>
      <c r="AX241" s="4"/>
      <c r="AY241" s="4"/>
      <c r="BA241" s="4"/>
      <c r="BB241" s="4"/>
      <c r="BD241" s="4"/>
      <c r="BE241" s="4"/>
      <c r="BG241" s="4"/>
      <c r="BH241" s="4"/>
      <c r="BJ241" s="4"/>
      <c r="BK241" s="4"/>
      <c r="BM241" s="4"/>
      <c r="BN241" s="4"/>
      <c r="BO241" s="4"/>
      <c r="BP241" s="4"/>
      <c r="BQ241" s="4"/>
      <c r="BR241" s="4"/>
      <c r="BS241" s="4"/>
      <c r="BT241" s="4"/>
      <c r="BU241" s="4"/>
      <c r="BV241" s="4"/>
      <c r="BW241" s="4"/>
      <c r="BX241" s="29"/>
      <c r="BY241" s="4"/>
      <c r="BZ241" s="4"/>
      <c r="CA241" s="18"/>
      <c r="CB241" s="18"/>
      <c r="CD241" s="18"/>
      <c r="CE241" s="18"/>
      <c r="CG241" s="18"/>
      <c r="CH241" s="18"/>
      <c r="CI241" s="18"/>
      <c r="CJ241" s="18"/>
      <c r="CK241" s="18"/>
      <c r="CL241" s="18"/>
      <c r="CN241" s="18"/>
      <c r="CO241" s="18"/>
      <c r="CP241" s="18"/>
      <c r="CT241" s="18"/>
      <c r="CU241" s="18"/>
      <c r="CV241" s="18"/>
      <c r="CW241" s="18"/>
      <c r="CX241" s="18"/>
      <c r="CY241" s="18"/>
      <c r="CZ241" s="18"/>
      <c r="DA241" s="18"/>
      <c r="DB241" s="18"/>
      <c r="DC241" s="18"/>
      <c r="DD241" s="18"/>
      <c r="DE241" s="18"/>
      <c r="DF241" s="99"/>
      <c r="DG241" s="18"/>
      <c r="DH241" s="18"/>
      <c r="DJ241" s="18"/>
      <c r="EC241" s="18"/>
      <c r="ED241" s="99"/>
      <c r="EE241" s="99"/>
      <c r="ET241" s="27"/>
      <c r="EU241" s="27"/>
      <c r="EV241" s="27"/>
      <c r="EW241" s="18"/>
      <c r="EX241" s="18"/>
      <c r="EY241" s="18"/>
      <c r="EZ241" s="18"/>
      <c r="FA241" s="18"/>
      <c r="FB241" s="18"/>
      <c r="FC241" s="18"/>
      <c r="FD241" s="18"/>
      <c r="FE241" s="18"/>
      <c r="FF241" s="18"/>
      <c r="FG241" s="18"/>
      <c r="FH241" s="18"/>
      <c r="FI241" s="18"/>
      <c r="FJ241" s="18"/>
      <c r="FK241" s="18"/>
      <c r="FL241" s="18"/>
      <c r="FM241" s="18"/>
      <c r="FO241" s="18"/>
      <c r="FQ241" s="18"/>
      <c r="FS241" s="18"/>
      <c r="FU241" s="18"/>
      <c r="FV241" s="18"/>
      <c r="FW241" s="18"/>
      <c r="FX241" s="18"/>
      <c r="FY241" s="18"/>
      <c r="FZ241" s="18"/>
      <c r="GA241" s="18"/>
      <c r="GB241" s="18"/>
      <c r="GE241" s="18"/>
    </row>
    <row r="242" spans="1:187" s="5" customFormat="1" x14ac:dyDescent="0.2">
      <c r="A242" s="26"/>
      <c r="C242" s="18"/>
      <c r="G242" s="27"/>
      <c r="H242" s="27"/>
      <c r="I242" s="27"/>
      <c r="J242" s="27"/>
      <c r="K242" s="27"/>
      <c r="L242" s="27"/>
      <c r="M242" s="27"/>
      <c r="N242" s="27"/>
      <c r="O242" s="27"/>
      <c r="P242" s="27"/>
      <c r="Q242" s="27"/>
      <c r="R242" s="27"/>
      <c r="S242" s="27"/>
      <c r="T242" s="27"/>
      <c r="U242" s="27"/>
      <c r="V242" s="27"/>
      <c r="W242" s="27"/>
      <c r="X242" s="27"/>
      <c r="Y242" s="27"/>
      <c r="Z242" s="27"/>
      <c r="AA242" s="27"/>
      <c r="AB242" s="27"/>
      <c r="AC242" s="27"/>
      <c r="AD242" s="27"/>
      <c r="AE242" s="94"/>
      <c r="AF242" s="94"/>
      <c r="AG242" s="94"/>
      <c r="AH242" s="94"/>
      <c r="AI242" s="94"/>
      <c r="AJ242" s="94"/>
      <c r="AK242" s="94"/>
      <c r="AL242" s="94"/>
      <c r="AM242" s="94"/>
      <c r="AN242" s="94"/>
      <c r="AO242" s="94"/>
      <c r="AP242" s="94"/>
      <c r="AR242" s="4"/>
      <c r="AS242" s="4"/>
      <c r="AU242" s="4"/>
      <c r="AV242" s="4"/>
      <c r="AX242" s="4"/>
      <c r="AY242" s="4"/>
      <c r="BA242" s="4"/>
      <c r="BB242" s="4"/>
      <c r="BD242" s="4"/>
      <c r="BE242" s="4"/>
      <c r="BG242" s="4"/>
      <c r="BH242" s="4"/>
      <c r="BJ242" s="4"/>
      <c r="BK242" s="4"/>
      <c r="BM242" s="4"/>
      <c r="BN242" s="4"/>
      <c r="BO242" s="4"/>
      <c r="BP242" s="4"/>
      <c r="BQ242" s="4"/>
      <c r="BR242" s="4"/>
      <c r="BS242" s="4"/>
      <c r="BT242" s="4"/>
      <c r="BU242" s="4"/>
      <c r="BV242" s="4"/>
      <c r="BW242" s="4"/>
      <c r="BX242" s="29"/>
      <c r="BY242" s="4"/>
      <c r="BZ242" s="4"/>
      <c r="CA242" s="18"/>
      <c r="CB242" s="18"/>
      <c r="CD242" s="18"/>
      <c r="CE242" s="18"/>
      <c r="CG242" s="18"/>
      <c r="CH242" s="18"/>
      <c r="CI242" s="18"/>
      <c r="CJ242" s="18"/>
      <c r="CK242" s="18"/>
      <c r="CL242" s="18"/>
      <c r="CM242" s="18"/>
      <c r="CN242" s="18"/>
      <c r="CO242" s="18"/>
      <c r="CP242" s="18"/>
      <c r="CS242" s="18"/>
      <c r="CT242" s="18"/>
      <c r="CU242" s="18"/>
      <c r="CV242" s="18"/>
      <c r="CW242" s="18"/>
      <c r="CX242" s="18"/>
      <c r="CY242" s="18"/>
      <c r="CZ242" s="18"/>
      <c r="DA242" s="18"/>
      <c r="DB242" s="18"/>
      <c r="DC242" s="18"/>
      <c r="DD242" s="18"/>
      <c r="DF242" s="99"/>
      <c r="DG242" s="18"/>
      <c r="DH242" s="18"/>
      <c r="DI242" s="18"/>
      <c r="DJ242" s="18"/>
      <c r="DP242" s="18"/>
      <c r="EC242" s="18"/>
      <c r="ED242" s="99"/>
      <c r="EE242" s="99"/>
      <c r="EH242" s="18"/>
      <c r="ET242" s="27"/>
      <c r="EU242" s="27"/>
      <c r="EV242" s="27"/>
      <c r="EW242" s="18"/>
      <c r="EX242" s="18"/>
      <c r="EY242" s="18"/>
      <c r="EZ242" s="18"/>
      <c r="FA242" s="18"/>
      <c r="FB242" s="18"/>
      <c r="FC242" s="18"/>
      <c r="FD242" s="18"/>
      <c r="FE242" s="18"/>
      <c r="FF242" s="18"/>
      <c r="FG242" s="18"/>
      <c r="FH242" s="18"/>
      <c r="FI242" s="18"/>
      <c r="FJ242" s="18"/>
      <c r="FK242" s="18"/>
      <c r="FL242" s="18"/>
      <c r="FM242" s="18"/>
      <c r="FO242" s="18"/>
      <c r="FQ242" s="18"/>
      <c r="FS242" s="18"/>
      <c r="FU242" s="18"/>
      <c r="FV242" s="18"/>
      <c r="FW242" s="18"/>
      <c r="FX242" s="18"/>
      <c r="FY242" s="18"/>
      <c r="FZ242" s="18"/>
      <c r="GB242" s="18"/>
      <c r="GE242" s="18"/>
    </row>
    <row r="243" spans="1:187" s="5" customFormat="1" x14ac:dyDescent="0.2">
      <c r="A243" s="26"/>
      <c r="B243" s="18"/>
      <c r="G243" s="27"/>
      <c r="H243" s="27"/>
      <c r="I243" s="27"/>
      <c r="J243" s="27"/>
      <c r="K243" s="27"/>
      <c r="L243" s="27"/>
      <c r="M243" s="27"/>
      <c r="N243" s="27"/>
      <c r="O243" s="27"/>
      <c r="P243" s="27"/>
      <c r="Q243" s="27"/>
      <c r="R243" s="27"/>
      <c r="S243" s="27"/>
      <c r="T243" s="27"/>
      <c r="U243" s="27"/>
      <c r="V243" s="27"/>
      <c r="W243" s="27"/>
      <c r="X243" s="27"/>
      <c r="Y243" s="27"/>
      <c r="Z243" s="27"/>
      <c r="AA243" s="27"/>
      <c r="AB243" s="27"/>
      <c r="AC243" s="27"/>
      <c r="AD243" s="27"/>
      <c r="AE243" s="94"/>
      <c r="AF243" s="94"/>
      <c r="AG243" s="94"/>
      <c r="AH243" s="94"/>
      <c r="AI243" s="94"/>
      <c r="AJ243" s="94"/>
      <c r="AK243" s="94"/>
      <c r="AL243" s="94"/>
      <c r="AM243" s="94"/>
      <c r="AN243" s="94"/>
      <c r="AO243" s="100"/>
      <c r="AP243" s="100"/>
      <c r="AR243" s="4"/>
      <c r="AS243" s="4"/>
      <c r="AU243" s="4"/>
      <c r="AV243" s="4"/>
      <c r="AX243" s="4"/>
      <c r="AY243" s="4"/>
      <c r="BA243" s="4"/>
      <c r="BB243" s="4"/>
      <c r="BD243" s="4"/>
      <c r="BE243" s="4"/>
      <c r="BG243" s="4"/>
      <c r="BH243" s="4"/>
      <c r="BJ243" s="4"/>
      <c r="BK243" s="4"/>
      <c r="BM243" s="4"/>
      <c r="BN243" s="4"/>
      <c r="BO243" s="4"/>
      <c r="BP243" s="4"/>
      <c r="BQ243" s="4"/>
      <c r="BR243" s="4"/>
      <c r="BS243" s="4"/>
      <c r="BT243" s="4"/>
      <c r="BU243" s="4"/>
      <c r="BV243" s="4"/>
      <c r="BW243" s="4"/>
      <c r="BX243" s="29"/>
      <c r="BY243" s="4"/>
      <c r="BZ243" s="4"/>
      <c r="CA243" s="18"/>
      <c r="CB243" s="18"/>
      <c r="CD243" s="18"/>
      <c r="CE243" s="18"/>
      <c r="CG243" s="18"/>
      <c r="CH243" s="18"/>
      <c r="CI243" s="18"/>
      <c r="CJ243" s="18"/>
      <c r="CK243" s="18"/>
      <c r="CL243" s="18"/>
      <c r="CM243" s="18"/>
      <c r="CN243" s="18"/>
      <c r="CO243" s="18"/>
      <c r="CP243" s="18"/>
      <c r="CT243" s="18"/>
      <c r="CU243" s="18"/>
      <c r="CV243" s="18"/>
      <c r="CW243" s="18"/>
      <c r="CX243" s="18"/>
      <c r="CY243" s="18"/>
      <c r="CZ243" s="18"/>
      <c r="DA243" s="18"/>
      <c r="DB243" s="18"/>
      <c r="DC243" s="18"/>
      <c r="DD243" s="18"/>
      <c r="DF243" s="18"/>
      <c r="DG243" s="18"/>
      <c r="DH243" s="18"/>
      <c r="ED243" s="31"/>
      <c r="EE243" s="31"/>
      <c r="ET243" s="27"/>
      <c r="EU243" s="27"/>
      <c r="EV243" s="27"/>
      <c r="EW243" s="18"/>
      <c r="EX243" s="18"/>
      <c r="EY243" s="18"/>
      <c r="EZ243" s="18"/>
      <c r="FA243" s="18"/>
      <c r="FB243" s="18"/>
      <c r="FC243" s="18"/>
      <c r="FD243" s="18"/>
      <c r="FE243" s="18"/>
      <c r="FF243" s="18"/>
      <c r="FG243" s="18"/>
      <c r="FH243" s="18"/>
      <c r="FI243" s="18"/>
      <c r="FJ243" s="18"/>
      <c r="FK243" s="18"/>
      <c r="FL243" s="18"/>
      <c r="FM243" s="18"/>
      <c r="FN243" s="18"/>
      <c r="FO243" s="18"/>
      <c r="FQ243" s="18"/>
      <c r="FS243" s="18"/>
      <c r="FU243" s="18"/>
      <c r="FV243" s="18"/>
      <c r="FW243" s="18"/>
      <c r="FX243" s="18"/>
      <c r="FY243" s="18"/>
      <c r="FZ243" s="18"/>
      <c r="GB243" s="18"/>
      <c r="GE243" s="18"/>
    </row>
    <row r="244" spans="1:187" s="19" customFormat="1" x14ac:dyDescent="0.2">
      <c r="A244" s="21"/>
      <c r="B244" s="20"/>
      <c r="G244" s="22"/>
      <c r="H244" s="22"/>
      <c r="I244" s="22"/>
      <c r="J244" s="22"/>
      <c r="K244" s="22"/>
      <c r="L244" s="22"/>
      <c r="M244" s="22"/>
      <c r="N244" s="22"/>
      <c r="O244" s="22"/>
      <c r="P244" s="22"/>
      <c r="Q244" s="22"/>
      <c r="R244" s="22"/>
      <c r="S244" s="22"/>
      <c r="T244" s="22"/>
      <c r="U244" s="22"/>
      <c r="V244" s="22"/>
      <c r="W244" s="22"/>
      <c r="X244" s="22"/>
      <c r="Y244" s="22"/>
      <c r="Z244" s="22"/>
      <c r="AA244" s="22"/>
      <c r="AB244" s="22"/>
      <c r="AC244" s="22"/>
      <c r="AD244" s="22"/>
      <c r="AE244" s="101"/>
      <c r="AF244" s="101"/>
      <c r="AG244" s="101"/>
      <c r="AH244" s="101"/>
      <c r="AI244" s="101"/>
      <c r="AJ244" s="101"/>
      <c r="AK244" s="101"/>
      <c r="AL244" s="101"/>
      <c r="AM244" s="101"/>
      <c r="AN244" s="101"/>
      <c r="AO244" s="101"/>
      <c r="AP244" s="101"/>
      <c r="AQ244" s="22"/>
      <c r="AR244" s="95"/>
      <c r="AS244" s="95"/>
      <c r="AT244" s="22"/>
      <c r="AU244" s="95"/>
      <c r="AV244" s="95"/>
      <c r="AW244" s="22"/>
      <c r="AX244" s="95"/>
      <c r="AY244" s="95"/>
      <c r="AZ244" s="22"/>
      <c r="BA244" s="95"/>
      <c r="BB244" s="95"/>
      <c r="BC244" s="22"/>
      <c r="BD244" s="95"/>
      <c r="BE244" s="95"/>
      <c r="BF244" s="22"/>
      <c r="BG244" s="95"/>
      <c r="BH244" s="95"/>
      <c r="BI244" s="22"/>
      <c r="BJ244" s="95"/>
      <c r="BK244" s="95"/>
      <c r="BL244" s="22"/>
      <c r="BM244" s="95"/>
      <c r="BN244" s="95"/>
      <c r="BO244" s="95"/>
      <c r="BP244" s="95"/>
      <c r="BQ244" s="95"/>
      <c r="BR244" s="95"/>
      <c r="BS244" s="95"/>
      <c r="BT244" s="95"/>
      <c r="BU244" s="95"/>
      <c r="BV244" s="95"/>
      <c r="BW244" s="95"/>
      <c r="BX244" s="22"/>
      <c r="BY244" s="95"/>
      <c r="BZ244" s="95"/>
      <c r="CA244" s="20"/>
      <c r="CB244" s="20"/>
      <c r="ET244" s="23"/>
      <c r="EU244" s="23"/>
      <c r="EV244" s="23"/>
      <c r="EW244" s="20"/>
      <c r="EX244" s="20"/>
      <c r="EY244" s="20"/>
      <c r="EZ244" s="20"/>
      <c r="FA244" s="20"/>
      <c r="FB244" s="20"/>
      <c r="FC244" s="20"/>
      <c r="FD244" s="20"/>
      <c r="FE244" s="20"/>
      <c r="FF244" s="20"/>
      <c r="FG244" s="20"/>
      <c r="FH244" s="20"/>
      <c r="FI244" s="20"/>
      <c r="FJ244" s="20"/>
      <c r="FK244" s="20"/>
      <c r="FL244" s="20"/>
      <c r="FM244" s="20"/>
      <c r="FO244" s="20"/>
      <c r="FQ244" s="20"/>
      <c r="FS244" s="20"/>
      <c r="FU244" s="20"/>
      <c r="FV244" s="20"/>
      <c r="FW244" s="20"/>
      <c r="FX244" s="20"/>
      <c r="FY244" s="20"/>
      <c r="FZ244" s="20"/>
      <c r="GA244" s="20"/>
      <c r="GB244" s="20"/>
      <c r="GE244" s="20"/>
    </row>
    <row r="245" spans="1:187" s="5" customFormat="1" x14ac:dyDescent="0.2">
      <c r="A245" s="26"/>
      <c r="B245" s="18"/>
      <c r="G245" s="27"/>
      <c r="H245" s="27"/>
      <c r="I245" s="27"/>
      <c r="J245" s="27"/>
      <c r="K245" s="27"/>
      <c r="L245" s="27"/>
      <c r="M245" s="27"/>
      <c r="N245" s="27"/>
      <c r="O245" s="27"/>
      <c r="P245" s="27"/>
      <c r="Q245" s="27"/>
      <c r="R245" s="27"/>
      <c r="S245" s="27"/>
      <c r="T245" s="27"/>
      <c r="U245" s="27"/>
      <c r="V245" s="27"/>
      <c r="W245" s="27"/>
      <c r="X245" s="27"/>
      <c r="Y245" s="27"/>
      <c r="Z245" s="27"/>
      <c r="AA245" s="27"/>
      <c r="AB245" s="27"/>
      <c r="AC245" s="27"/>
      <c r="AD245" s="27"/>
      <c r="AR245" s="4"/>
      <c r="AS245" s="4"/>
      <c r="AU245" s="4"/>
      <c r="AV245" s="4"/>
      <c r="AX245" s="4"/>
      <c r="AY245" s="4"/>
      <c r="BA245" s="4"/>
      <c r="BB245" s="4"/>
      <c r="BD245" s="4"/>
      <c r="BE245" s="4"/>
      <c r="BG245" s="4"/>
      <c r="BH245" s="4"/>
      <c r="BJ245" s="4"/>
      <c r="BK245" s="4"/>
      <c r="BM245" s="4"/>
      <c r="BN245" s="4"/>
      <c r="BO245" s="4"/>
      <c r="BP245" s="4"/>
      <c r="BQ245" s="4"/>
      <c r="BR245" s="4"/>
      <c r="BS245" s="4"/>
      <c r="BT245" s="4"/>
      <c r="BU245" s="4"/>
      <c r="BV245" s="4"/>
      <c r="BW245" s="4"/>
      <c r="BX245" s="29"/>
      <c r="BY245" s="4"/>
      <c r="BZ245" s="4"/>
      <c r="CA245" s="18"/>
      <c r="CB245" s="18"/>
      <c r="CD245" s="18"/>
      <c r="CE245" s="18"/>
      <c r="CG245" s="18"/>
      <c r="CH245" s="18"/>
      <c r="CI245" s="18"/>
      <c r="CJ245" s="18"/>
      <c r="CK245" s="18"/>
      <c r="CL245" s="18"/>
      <c r="CN245" s="18"/>
      <c r="CO245" s="18"/>
      <c r="CP245" s="18"/>
      <c r="CT245" s="18"/>
      <c r="CU245" s="18"/>
      <c r="CV245" s="18"/>
      <c r="CW245" s="18"/>
      <c r="CX245" s="18"/>
      <c r="CY245" s="18"/>
      <c r="CZ245" s="18"/>
      <c r="DA245" s="18"/>
      <c r="DB245" s="18"/>
      <c r="DC245" s="18"/>
      <c r="DD245" s="18"/>
      <c r="DE245" s="18"/>
      <c r="DF245" s="99"/>
      <c r="DG245" s="18"/>
      <c r="DH245" s="18"/>
      <c r="DJ245" s="18"/>
      <c r="EC245" s="18"/>
      <c r="ED245" s="99"/>
      <c r="EE245" s="99"/>
      <c r="ET245" s="28"/>
      <c r="EU245" s="28"/>
      <c r="EV245" s="28"/>
      <c r="EW245" s="18"/>
      <c r="EX245" s="18"/>
      <c r="EY245" s="18"/>
      <c r="EZ245" s="18"/>
      <c r="FA245" s="18"/>
      <c r="FB245" s="18"/>
      <c r="FC245" s="18"/>
      <c r="FD245" s="18"/>
      <c r="FE245" s="18"/>
      <c r="FF245" s="18"/>
      <c r="FG245" s="18"/>
      <c r="FH245" s="18"/>
      <c r="FI245" s="18"/>
      <c r="FJ245" s="18"/>
      <c r="FK245" s="18"/>
      <c r="FL245" s="18"/>
      <c r="FM245" s="18"/>
      <c r="FO245" s="18"/>
      <c r="FQ245" s="18"/>
      <c r="FS245" s="18"/>
      <c r="FU245" s="18"/>
      <c r="FV245" s="18"/>
      <c r="FW245" s="18"/>
      <c r="FX245" s="18"/>
      <c r="FY245" s="18"/>
      <c r="FZ245" s="18"/>
      <c r="GA245" s="18"/>
      <c r="GB245" s="18"/>
      <c r="GE245" s="18"/>
    </row>
    <row r="246" spans="1:187" s="16" customFormat="1" x14ac:dyDescent="0.2">
      <c r="A246" s="103"/>
      <c r="B246" s="102"/>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R246" s="17"/>
      <c r="AS246" s="17"/>
      <c r="AU246" s="17"/>
      <c r="AV246" s="17"/>
      <c r="AX246" s="17"/>
      <c r="AY246" s="17"/>
      <c r="BA246" s="17"/>
      <c r="BB246" s="17"/>
      <c r="BD246" s="17"/>
      <c r="BE246" s="17"/>
      <c r="BG246" s="17"/>
      <c r="BH246" s="17"/>
      <c r="BJ246" s="17"/>
      <c r="BK246" s="17"/>
      <c r="BM246" s="17"/>
      <c r="BN246" s="17"/>
      <c r="BO246" s="17"/>
      <c r="BP246" s="17"/>
      <c r="BQ246" s="17"/>
      <c r="BR246" s="17"/>
      <c r="BS246" s="17"/>
      <c r="BT246" s="17"/>
      <c r="BU246" s="17"/>
      <c r="BV246" s="17"/>
      <c r="BW246" s="17"/>
      <c r="BY246" s="17"/>
      <c r="BZ246" s="17"/>
      <c r="CA246" s="102"/>
      <c r="CB246" s="102"/>
      <c r="CD246" s="102"/>
      <c r="CE246" s="102"/>
      <c r="CG246" s="102"/>
      <c r="CH246" s="102"/>
      <c r="CI246" s="102"/>
      <c r="CJ246" s="102"/>
      <c r="CK246" s="102"/>
      <c r="CL246" s="102"/>
      <c r="CN246" s="102"/>
      <c r="CO246" s="102"/>
      <c r="CP246" s="102"/>
      <c r="CT246" s="102"/>
      <c r="CU246" s="102"/>
      <c r="CV246" s="102"/>
      <c r="CW246" s="102"/>
      <c r="CX246" s="102"/>
      <c r="CY246" s="102"/>
      <c r="CZ246" s="102"/>
      <c r="DA246" s="102"/>
      <c r="DB246" s="102"/>
      <c r="DC246" s="102"/>
      <c r="DD246" s="102"/>
      <c r="DE246" s="102"/>
      <c r="DF246" s="106"/>
      <c r="DG246" s="102"/>
      <c r="DH246" s="102"/>
      <c r="DJ246" s="102"/>
      <c r="EC246" s="102"/>
      <c r="ED246" s="106"/>
      <c r="EE246" s="106"/>
      <c r="ET246" s="105"/>
      <c r="EU246" s="105"/>
      <c r="EV246" s="105"/>
      <c r="EW246" s="102"/>
      <c r="EX246" s="102"/>
      <c r="EY246" s="102"/>
      <c r="EZ246" s="102"/>
      <c r="FA246" s="102"/>
      <c r="FB246" s="102"/>
      <c r="FC246" s="102"/>
      <c r="FD246" s="102"/>
      <c r="FE246" s="102"/>
      <c r="FF246" s="102"/>
      <c r="FG246" s="102"/>
      <c r="FH246" s="102"/>
      <c r="FI246" s="102"/>
      <c r="FJ246" s="102"/>
      <c r="FK246" s="102"/>
      <c r="FL246" s="102"/>
      <c r="FM246" s="102"/>
      <c r="FO246" s="102"/>
      <c r="FQ246" s="102"/>
      <c r="FS246" s="102"/>
      <c r="FU246" s="102"/>
      <c r="FV246" s="102"/>
      <c r="FW246" s="102"/>
      <c r="FX246" s="102"/>
      <c r="FY246" s="102"/>
      <c r="FZ246" s="102"/>
      <c r="GA246" s="102"/>
      <c r="GB246" s="102"/>
      <c r="GE246" s="102"/>
    </row>
    <row r="247" spans="1:187" s="5" customFormat="1" x14ac:dyDescent="0.2">
      <c r="A247" s="26"/>
      <c r="B247" s="18"/>
      <c r="C247" s="18"/>
      <c r="G247" s="27"/>
      <c r="H247" s="27"/>
      <c r="I247" s="27"/>
      <c r="J247" s="27"/>
      <c r="K247" s="27"/>
      <c r="L247" s="27"/>
      <c r="M247" s="27"/>
      <c r="N247" s="27"/>
      <c r="O247" s="27"/>
      <c r="P247" s="27"/>
      <c r="Q247" s="27"/>
      <c r="R247" s="27"/>
      <c r="S247" s="27"/>
      <c r="T247" s="27"/>
      <c r="U247" s="27"/>
      <c r="V247" s="27"/>
      <c r="W247" s="27"/>
      <c r="X247" s="27"/>
      <c r="Y247" s="27"/>
      <c r="Z247" s="27"/>
      <c r="AA247" s="27"/>
      <c r="AB247" s="27"/>
      <c r="AC247" s="27"/>
      <c r="AD247" s="27"/>
      <c r="AR247" s="4"/>
      <c r="AS247" s="4"/>
      <c r="AU247" s="4"/>
      <c r="AV247" s="4"/>
      <c r="AX247" s="4"/>
      <c r="AY247" s="4"/>
      <c r="BA247" s="4"/>
      <c r="BB247" s="4"/>
      <c r="BD247" s="4"/>
      <c r="BE247" s="4"/>
      <c r="BG247" s="4"/>
      <c r="BH247" s="4"/>
      <c r="BJ247" s="4"/>
      <c r="BK247" s="4"/>
      <c r="BM247" s="4"/>
      <c r="BN247" s="4"/>
      <c r="BO247" s="4"/>
      <c r="BP247" s="4"/>
      <c r="BQ247" s="4"/>
      <c r="BR247" s="4"/>
      <c r="BS247" s="4"/>
      <c r="BT247" s="4"/>
      <c r="BU247" s="4"/>
      <c r="BV247" s="4"/>
      <c r="BW247" s="4"/>
      <c r="BX247" s="29"/>
      <c r="BY247" s="4"/>
      <c r="BZ247" s="4"/>
      <c r="CA247" s="18"/>
      <c r="CB247" s="90"/>
      <c r="CD247" s="18"/>
      <c r="CE247" s="18"/>
      <c r="CG247" s="18"/>
      <c r="CH247" s="18"/>
      <c r="CI247" s="18"/>
      <c r="CJ247" s="18"/>
      <c r="CK247" s="18"/>
      <c r="CL247" s="18"/>
      <c r="CN247" s="18"/>
      <c r="CO247" s="18"/>
      <c r="CP247" s="18"/>
      <c r="CT247" s="18"/>
      <c r="CU247" s="18"/>
      <c r="CV247" s="18"/>
      <c r="CW247" s="18"/>
      <c r="CX247" s="18"/>
      <c r="CY247" s="18"/>
      <c r="CZ247" s="18"/>
      <c r="DA247" s="18"/>
      <c r="DB247" s="18"/>
      <c r="DC247" s="18"/>
      <c r="DD247" s="18"/>
      <c r="DF247" s="18"/>
      <c r="DG247" s="18"/>
      <c r="DH247" s="18"/>
      <c r="DJ247" s="18"/>
      <c r="DM247" s="18"/>
      <c r="DT247" s="18"/>
      <c r="EC247" s="18"/>
      <c r="ED247" s="91"/>
      <c r="EE247" s="91"/>
      <c r="ES247" s="18"/>
      <c r="ET247" s="28"/>
      <c r="EU247" s="28"/>
      <c r="EV247" s="28"/>
      <c r="EW247" s="18"/>
      <c r="EX247" s="18"/>
      <c r="EY247" s="18"/>
      <c r="EZ247" s="18"/>
      <c r="FA247" s="18"/>
      <c r="FB247" s="18"/>
      <c r="FC247" s="18"/>
      <c r="FD247" s="18"/>
      <c r="FE247" s="18"/>
      <c r="FF247" s="18"/>
      <c r="FG247" s="18"/>
      <c r="FH247" s="18"/>
      <c r="FI247" s="18"/>
      <c r="FJ247" s="18"/>
      <c r="FK247" s="18"/>
      <c r="FL247" s="18"/>
      <c r="FM247" s="18"/>
      <c r="FO247" s="18"/>
      <c r="FQ247" s="18"/>
      <c r="FR247" s="18"/>
      <c r="FS247" s="18"/>
      <c r="FU247" s="18"/>
      <c r="FV247" s="18"/>
      <c r="FW247" s="18"/>
      <c r="FX247" s="18"/>
      <c r="FY247" s="18"/>
      <c r="FZ247" s="18"/>
      <c r="GB247" s="18"/>
      <c r="GE247" s="18"/>
    </row>
    <row r="248" spans="1:187" s="92" customFormat="1" x14ac:dyDescent="0.2">
      <c r="A248" s="93"/>
      <c r="B248" s="21"/>
      <c r="C248" s="21"/>
      <c r="D248" s="21"/>
      <c r="E248" s="21"/>
      <c r="F248" s="21"/>
      <c r="G248" s="8"/>
      <c r="H248" s="8"/>
      <c r="I248" s="9"/>
      <c r="J248" s="9"/>
      <c r="K248" s="9"/>
      <c r="L248" s="9"/>
      <c r="M248" s="9"/>
      <c r="N248" s="9"/>
      <c r="O248" s="9"/>
      <c r="P248" s="9"/>
      <c r="Q248" s="9"/>
      <c r="R248" s="9"/>
      <c r="S248" s="9"/>
      <c r="T248" s="9"/>
      <c r="U248" s="9"/>
      <c r="V248" s="9"/>
      <c r="W248" s="9"/>
      <c r="X248" s="9"/>
      <c r="Y248" s="9"/>
      <c r="Z248" s="9"/>
      <c r="AA248" s="9"/>
      <c r="AB248" s="9"/>
      <c r="AC248" s="9"/>
      <c r="AD248" s="9"/>
      <c r="AE248" s="48"/>
      <c r="AF248" s="48"/>
      <c r="AG248" s="48"/>
      <c r="AH248" s="48"/>
      <c r="AI248" s="48"/>
      <c r="AJ248" s="48"/>
      <c r="AK248" s="48"/>
      <c r="AL248" s="48"/>
      <c r="AM248" s="48"/>
      <c r="AN248" s="48"/>
      <c r="AO248" s="48"/>
      <c r="AP248" s="48"/>
      <c r="AQ248" s="10"/>
      <c r="AR248" s="11"/>
      <c r="AS248" s="11"/>
      <c r="AT248" s="10"/>
      <c r="AU248" s="11"/>
      <c r="AV248" s="11"/>
      <c r="AW248" s="10"/>
      <c r="AX248" s="11"/>
      <c r="AY248" s="11"/>
      <c r="AZ248" s="10"/>
      <c r="BA248" s="11"/>
      <c r="BB248" s="11"/>
      <c r="BC248" s="10"/>
      <c r="BD248" s="11"/>
      <c r="BE248" s="11"/>
      <c r="BF248" s="10"/>
      <c r="BG248" s="11"/>
      <c r="BH248" s="11"/>
      <c r="BI248" s="10"/>
      <c r="BJ248" s="11"/>
      <c r="BK248" s="11"/>
      <c r="BL248" s="10"/>
      <c r="BM248" s="11"/>
      <c r="BN248" s="11"/>
      <c r="BO248" s="11"/>
      <c r="BP248" s="11"/>
      <c r="BQ248" s="11"/>
      <c r="BR248" s="11"/>
      <c r="BS248" s="11"/>
      <c r="BT248" s="11"/>
      <c r="BU248" s="11"/>
      <c r="BV248" s="11"/>
      <c r="BW248" s="11"/>
      <c r="BX248" s="10"/>
      <c r="BY248" s="11"/>
      <c r="BZ248" s="11"/>
      <c r="CA248" s="10"/>
      <c r="CB248" s="10"/>
      <c r="CC248" s="93"/>
      <c r="CD248" s="11"/>
      <c r="CE248" s="11"/>
      <c r="CF248" s="93"/>
      <c r="CG248" s="11"/>
      <c r="CH248" s="93"/>
      <c r="CI248" s="11"/>
      <c r="CJ248" s="93"/>
      <c r="CK248" s="11"/>
      <c r="CL248" s="11"/>
      <c r="CM248" s="93"/>
      <c r="CN248" s="11"/>
      <c r="CO248" s="11"/>
      <c r="CP248" s="11"/>
      <c r="CQ248" s="93"/>
      <c r="CR248" s="11"/>
      <c r="CS248" s="93"/>
      <c r="CT248" s="11"/>
      <c r="CU248" s="11"/>
      <c r="CV248" s="11"/>
      <c r="CW248" s="11"/>
      <c r="CX248" s="11"/>
      <c r="CY248" s="11"/>
      <c r="CZ248" s="11"/>
      <c r="DA248" s="11"/>
      <c r="DB248" s="11"/>
      <c r="DC248" s="11"/>
      <c r="DD248" s="11"/>
      <c r="DE248" s="93"/>
      <c r="DF248" s="11"/>
      <c r="DG248" s="93"/>
      <c r="DH248" s="11"/>
      <c r="DI248" s="93"/>
      <c r="DJ248" s="93"/>
      <c r="DK248" s="11"/>
      <c r="DL248" s="11"/>
      <c r="DM248" s="93"/>
      <c r="DN248" s="11"/>
      <c r="DO248" s="11"/>
      <c r="DP248" s="93"/>
      <c r="DQ248" s="11"/>
      <c r="DR248" s="93"/>
      <c r="DS248" s="11"/>
      <c r="DT248" s="93"/>
      <c r="DU248" s="11"/>
      <c r="DV248" s="11"/>
      <c r="DW248" s="93"/>
      <c r="DX248" s="11"/>
      <c r="DY248" s="11"/>
      <c r="DZ248" s="11"/>
      <c r="EA248" s="93"/>
      <c r="EB248" s="11"/>
      <c r="EC248" s="93"/>
      <c r="ED248" s="11"/>
      <c r="EE248" s="11"/>
      <c r="EF248" s="93"/>
      <c r="EG248" s="11"/>
      <c r="EH248" s="93"/>
      <c r="EI248" s="93"/>
      <c r="EJ248" s="93"/>
      <c r="EK248" s="93"/>
      <c r="EL248" s="93"/>
      <c r="EM248" s="93"/>
      <c r="EN248" s="93"/>
      <c r="EO248" s="93"/>
      <c r="EP248" s="93"/>
      <c r="EQ248" s="93"/>
      <c r="ER248" s="93"/>
      <c r="ES248" s="93"/>
      <c r="ET248" s="9"/>
      <c r="EU248" s="9"/>
      <c r="EV248" s="9"/>
      <c r="EW248" s="21"/>
      <c r="EX248" s="21"/>
      <c r="EY248" s="21"/>
      <c r="EZ248" s="21"/>
      <c r="FA248" s="21"/>
      <c r="FB248" s="21"/>
      <c r="FC248" s="21"/>
      <c r="FD248" s="21"/>
      <c r="FE248" s="21"/>
      <c r="FF248" s="21"/>
      <c r="FG248" s="21"/>
      <c r="FH248" s="21"/>
      <c r="FI248" s="21"/>
      <c r="FJ248" s="21"/>
      <c r="FK248" s="21"/>
      <c r="FL248" s="21"/>
      <c r="FM248" s="21"/>
      <c r="FN248" s="21"/>
      <c r="FO248" s="21"/>
      <c r="FP248" s="21"/>
      <c r="FQ248" s="21"/>
      <c r="FR248" s="21"/>
      <c r="FS248" s="21"/>
      <c r="FT248" s="21"/>
      <c r="FU248" s="21"/>
      <c r="FV248" s="21"/>
      <c r="FW248" s="21"/>
      <c r="FX248" s="21"/>
      <c r="FY248" s="21"/>
      <c r="FZ248" s="21"/>
      <c r="GA248" s="21"/>
      <c r="GB248" s="21"/>
      <c r="GC248" s="21"/>
      <c r="GD248" s="21"/>
      <c r="GE248" s="21"/>
    </row>
    <row r="249" spans="1:187" s="5" customFormat="1" x14ac:dyDescent="0.2">
      <c r="A249" s="26"/>
      <c r="B249" s="18"/>
      <c r="G249" s="27"/>
      <c r="H249" s="27"/>
      <c r="I249" s="27"/>
      <c r="J249" s="27"/>
      <c r="K249" s="27"/>
      <c r="L249" s="27"/>
      <c r="M249" s="27"/>
      <c r="N249" s="27"/>
      <c r="O249" s="27"/>
      <c r="P249" s="27"/>
      <c r="Q249" s="27"/>
      <c r="R249" s="27"/>
      <c r="S249" s="27"/>
      <c r="T249" s="27"/>
      <c r="U249" s="27"/>
      <c r="V249" s="27"/>
      <c r="W249" s="27"/>
      <c r="X249" s="27"/>
      <c r="Y249" s="27"/>
      <c r="Z249" s="27"/>
      <c r="AA249" s="27"/>
      <c r="AB249" s="27"/>
      <c r="AC249" s="27"/>
      <c r="AD249" s="27"/>
      <c r="AE249" s="94"/>
      <c r="AF249" s="94"/>
      <c r="AG249" s="94"/>
      <c r="AH249" s="94"/>
      <c r="AI249" s="94"/>
      <c r="AJ249" s="94"/>
      <c r="AK249" s="94"/>
      <c r="AL249" s="94"/>
      <c r="AM249" s="94"/>
      <c r="AN249" s="94"/>
      <c r="AO249" s="100"/>
      <c r="AP249" s="100"/>
      <c r="AR249" s="4"/>
      <c r="AS249" s="4"/>
      <c r="AU249" s="4"/>
      <c r="AV249" s="4"/>
      <c r="AX249" s="4"/>
      <c r="AY249" s="4"/>
      <c r="BA249" s="4"/>
      <c r="BB249" s="4"/>
      <c r="BD249" s="4"/>
      <c r="BE249" s="4"/>
      <c r="BG249" s="4"/>
      <c r="BH249" s="4"/>
      <c r="BJ249" s="4"/>
      <c r="BK249" s="4"/>
      <c r="BM249" s="4"/>
      <c r="BN249" s="4"/>
      <c r="BO249" s="4"/>
      <c r="BP249" s="4"/>
      <c r="BQ249" s="4"/>
      <c r="BR249" s="4"/>
      <c r="BS249" s="4"/>
      <c r="BT249" s="4"/>
      <c r="BU249" s="4"/>
      <c r="BV249" s="4"/>
      <c r="BW249" s="4"/>
      <c r="BX249" s="29"/>
      <c r="BY249" s="4"/>
      <c r="BZ249" s="4"/>
      <c r="CA249" s="18"/>
      <c r="CB249" s="18"/>
      <c r="CC249" s="18"/>
      <c r="CD249" s="18"/>
      <c r="CE249" s="18"/>
      <c r="CG249" s="18"/>
      <c r="CH249" s="18"/>
      <c r="CI249" s="18"/>
      <c r="CJ249" s="18"/>
      <c r="CK249" s="18"/>
      <c r="CL249" s="18"/>
      <c r="CN249" s="18"/>
      <c r="CO249" s="18"/>
      <c r="CP249" s="18"/>
      <c r="CS249" s="18"/>
      <c r="CT249" s="18"/>
      <c r="CU249" s="18"/>
      <c r="CV249" s="18"/>
      <c r="CW249" s="18"/>
      <c r="CX249" s="18"/>
      <c r="CY249" s="18"/>
      <c r="CZ249" s="18"/>
      <c r="DA249" s="18"/>
      <c r="DB249" s="18"/>
      <c r="DC249" s="18"/>
      <c r="DD249" s="18"/>
      <c r="DF249" s="18"/>
      <c r="DG249" s="18"/>
      <c r="DH249" s="18"/>
      <c r="ED249" s="31"/>
      <c r="EE249" s="31"/>
      <c r="ET249" s="27"/>
      <c r="EU249" s="27"/>
      <c r="EV249" s="27"/>
      <c r="EW249" s="18"/>
      <c r="EX249" s="18"/>
      <c r="EY249" s="18"/>
      <c r="EZ249" s="18"/>
      <c r="FA249" s="18"/>
      <c r="FB249" s="18"/>
      <c r="FC249" s="18"/>
      <c r="FD249" s="18"/>
      <c r="FE249" s="18"/>
      <c r="FF249" s="18"/>
      <c r="FG249" s="18"/>
      <c r="FH249" s="18"/>
      <c r="FI249" s="18"/>
      <c r="FJ249" s="18"/>
      <c r="FK249" s="18"/>
      <c r="FL249" s="18"/>
      <c r="FM249" s="18"/>
      <c r="FO249" s="18"/>
      <c r="FQ249" s="18"/>
      <c r="FS249" s="18"/>
      <c r="FU249" s="18"/>
      <c r="FV249" s="18"/>
      <c r="FW249" s="18"/>
      <c r="FX249" s="18"/>
      <c r="FY249" s="18"/>
      <c r="FZ249" s="18"/>
      <c r="GA249" s="18"/>
      <c r="GB249" s="18"/>
      <c r="GE249" s="18"/>
    </row>
    <row r="250" spans="1:187" s="5" customFormat="1" x14ac:dyDescent="0.2">
      <c r="A250" s="26"/>
      <c r="E250" s="18"/>
      <c r="F250" s="18"/>
      <c r="G250" s="27"/>
      <c r="H250" s="27"/>
      <c r="I250" s="27"/>
      <c r="J250" s="27"/>
      <c r="K250" s="27"/>
      <c r="L250" s="27"/>
      <c r="M250" s="27"/>
      <c r="N250" s="27"/>
      <c r="O250" s="27"/>
      <c r="P250" s="27"/>
      <c r="Q250" s="27"/>
      <c r="R250" s="27"/>
      <c r="S250" s="27"/>
      <c r="T250" s="27"/>
      <c r="U250" s="27"/>
      <c r="V250" s="27"/>
      <c r="W250" s="27"/>
      <c r="X250" s="27"/>
      <c r="Y250" s="27"/>
      <c r="Z250" s="27"/>
      <c r="AA250" s="27"/>
      <c r="AB250" s="27"/>
      <c r="AC250" s="27"/>
      <c r="AD250" s="27"/>
      <c r="AE250" s="94"/>
      <c r="AF250" s="94"/>
      <c r="AG250" s="94"/>
      <c r="AH250" s="94"/>
      <c r="AI250" s="94"/>
      <c r="AJ250" s="94"/>
      <c r="AK250" s="94"/>
      <c r="AL250" s="94"/>
      <c r="AM250" s="94"/>
      <c r="AN250" s="94"/>
      <c r="AO250" s="94"/>
      <c r="AP250" s="94"/>
      <c r="AR250" s="4"/>
      <c r="AS250" s="4"/>
      <c r="AU250" s="4"/>
      <c r="AV250" s="4"/>
      <c r="AX250" s="4"/>
      <c r="AY250" s="4"/>
      <c r="BA250" s="4"/>
      <c r="BB250" s="4"/>
      <c r="BD250" s="4"/>
      <c r="BE250" s="4"/>
      <c r="BG250" s="4"/>
      <c r="BH250" s="4"/>
      <c r="BJ250" s="4"/>
      <c r="BK250" s="4"/>
      <c r="BM250" s="4"/>
      <c r="BN250" s="4"/>
      <c r="BO250" s="4"/>
      <c r="BP250" s="4"/>
      <c r="BQ250" s="4"/>
      <c r="BR250" s="4"/>
      <c r="BS250" s="4"/>
      <c r="BT250" s="4"/>
      <c r="BU250" s="4"/>
      <c r="BV250" s="4"/>
      <c r="BW250" s="4"/>
      <c r="BX250" s="29"/>
      <c r="BY250" s="4"/>
      <c r="BZ250" s="4"/>
      <c r="CA250" s="18"/>
      <c r="CB250" s="18"/>
      <c r="CD250" s="18"/>
      <c r="CE250" s="18"/>
      <c r="CG250" s="18"/>
      <c r="CH250" s="18"/>
      <c r="CI250" s="18"/>
      <c r="CJ250" s="18"/>
      <c r="CK250" s="18"/>
      <c r="CL250" s="18"/>
      <c r="CN250" s="18"/>
      <c r="CO250" s="18"/>
      <c r="CP250" s="18"/>
      <c r="CT250" s="18"/>
      <c r="CU250" s="18"/>
      <c r="CV250" s="18"/>
      <c r="CW250" s="18"/>
      <c r="CX250" s="18"/>
      <c r="CY250" s="18"/>
      <c r="CZ250" s="18"/>
      <c r="DA250" s="18"/>
      <c r="DB250" s="18"/>
      <c r="DC250" s="18"/>
      <c r="DD250" s="18"/>
      <c r="DF250" s="18"/>
      <c r="DH250" s="18"/>
      <c r="DP250" s="18"/>
      <c r="ED250" s="31"/>
      <c r="EE250" s="31"/>
      <c r="ET250" s="27"/>
      <c r="EU250" s="27"/>
      <c r="EV250" s="27"/>
      <c r="EW250" s="18"/>
      <c r="EX250" s="18"/>
      <c r="EY250" s="18"/>
      <c r="EZ250" s="18"/>
      <c r="FA250" s="18"/>
      <c r="FB250" s="18"/>
      <c r="FC250" s="18"/>
      <c r="FD250" s="18"/>
      <c r="FE250" s="18"/>
      <c r="FF250" s="18"/>
      <c r="FG250" s="18"/>
      <c r="FH250" s="18"/>
      <c r="FI250" s="18"/>
      <c r="FJ250" s="18"/>
      <c r="FK250" s="18"/>
      <c r="FL250" s="18"/>
      <c r="FM250" s="18"/>
      <c r="FO250" s="18"/>
      <c r="FQ250" s="18"/>
      <c r="FS250" s="18"/>
      <c r="FU250" s="18"/>
      <c r="FV250" s="18"/>
      <c r="FW250" s="18"/>
      <c r="FX250" s="18"/>
      <c r="FY250" s="18"/>
      <c r="FZ250" s="18"/>
      <c r="GA250" s="18"/>
      <c r="GB250" s="18"/>
      <c r="GE250" s="18"/>
    </row>
    <row r="251" spans="1:187" s="5" customFormat="1" x14ac:dyDescent="0.2">
      <c r="A251" s="26"/>
      <c r="B251" s="18"/>
      <c r="G251" s="27"/>
      <c r="H251" s="27"/>
      <c r="I251" s="27"/>
      <c r="J251" s="27"/>
      <c r="K251" s="27"/>
      <c r="L251" s="27"/>
      <c r="M251" s="27"/>
      <c r="N251" s="27"/>
      <c r="O251" s="27"/>
      <c r="P251" s="27"/>
      <c r="Q251" s="27"/>
      <c r="R251" s="27"/>
      <c r="S251" s="27"/>
      <c r="T251" s="27"/>
      <c r="U251" s="27"/>
      <c r="V251" s="27"/>
      <c r="W251" s="27"/>
      <c r="X251" s="27"/>
      <c r="Y251" s="27"/>
      <c r="Z251" s="27"/>
      <c r="AA251" s="27"/>
      <c r="AB251" s="27"/>
      <c r="AC251" s="27"/>
      <c r="AD251" s="27"/>
      <c r="AE251" s="94"/>
      <c r="AF251" s="94"/>
      <c r="AG251" s="94"/>
      <c r="AH251" s="94"/>
      <c r="AI251" s="94"/>
      <c r="AJ251" s="94"/>
      <c r="AK251" s="94"/>
      <c r="AL251" s="94"/>
      <c r="AM251" s="94"/>
      <c r="AN251" s="94"/>
      <c r="AO251" s="100"/>
      <c r="AP251" s="100"/>
      <c r="AR251" s="4"/>
      <c r="AS251" s="4"/>
      <c r="AU251" s="4"/>
      <c r="AV251" s="4"/>
      <c r="AX251" s="4"/>
      <c r="AY251" s="4"/>
      <c r="BA251" s="4"/>
      <c r="BB251" s="4"/>
      <c r="BD251" s="4"/>
      <c r="BE251" s="4"/>
      <c r="BG251" s="4"/>
      <c r="BH251" s="4"/>
      <c r="BJ251" s="4"/>
      <c r="BK251" s="4"/>
      <c r="BM251" s="4"/>
      <c r="BN251" s="4"/>
      <c r="BO251" s="4"/>
      <c r="BP251" s="4"/>
      <c r="BQ251" s="4"/>
      <c r="BR251" s="4"/>
      <c r="BS251" s="4"/>
      <c r="BT251" s="4"/>
      <c r="BU251" s="4"/>
      <c r="BV251" s="4"/>
      <c r="BW251" s="4"/>
      <c r="BX251" s="29"/>
      <c r="BY251" s="4"/>
      <c r="BZ251" s="4"/>
      <c r="CA251" s="18"/>
      <c r="CB251" s="18"/>
      <c r="CD251" s="18"/>
      <c r="CE251" s="18"/>
      <c r="CF251" s="18"/>
      <c r="CG251" s="18"/>
      <c r="CI251" s="18"/>
      <c r="CK251" s="18"/>
      <c r="CL251" s="18"/>
      <c r="CN251" s="18"/>
      <c r="CO251" s="18"/>
      <c r="CP251" s="18"/>
      <c r="CT251" s="18"/>
      <c r="CU251" s="18"/>
      <c r="CV251" s="18"/>
      <c r="CW251" s="18"/>
      <c r="CX251" s="18"/>
      <c r="CY251" s="18"/>
      <c r="CZ251" s="18"/>
      <c r="DA251" s="18"/>
      <c r="DB251" s="18"/>
      <c r="DC251" s="18"/>
      <c r="DD251" s="18"/>
      <c r="DE251" s="18"/>
      <c r="DF251" s="18"/>
      <c r="DG251" s="18"/>
      <c r="DH251" s="18"/>
      <c r="DI251" s="18"/>
      <c r="ED251" s="31"/>
      <c r="EE251" s="31"/>
      <c r="ET251" s="27"/>
      <c r="EU251" s="27"/>
      <c r="EV251" s="27"/>
      <c r="EW251" s="18"/>
      <c r="EX251" s="18"/>
      <c r="EY251" s="18"/>
      <c r="EZ251" s="18"/>
      <c r="FA251" s="18"/>
      <c r="FB251" s="18"/>
      <c r="FC251" s="18"/>
      <c r="FD251" s="18"/>
      <c r="FE251" s="18"/>
      <c r="FF251" s="18"/>
      <c r="FG251" s="18"/>
      <c r="FH251" s="18"/>
      <c r="FI251" s="18"/>
      <c r="FJ251" s="18"/>
      <c r="FK251" s="18"/>
      <c r="FL251" s="18"/>
      <c r="FM251" s="18"/>
      <c r="FO251" s="18"/>
      <c r="FQ251" s="18"/>
      <c r="FS251" s="18"/>
      <c r="FU251" s="18"/>
      <c r="FV251" s="18"/>
      <c r="FW251" s="18"/>
      <c r="FX251" s="18"/>
      <c r="FY251" s="18"/>
      <c r="FZ251" s="18"/>
      <c r="GA251" s="18"/>
      <c r="GB251" s="18"/>
      <c r="GE251" s="18"/>
    </row>
    <row r="252" spans="1:187" s="5" customFormat="1" x14ac:dyDescent="0.2">
      <c r="A252" s="26"/>
      <c r="B252" s="18"/>
      <c r="G252" s="27"/>
      <c r="H252" s="27"/>
      <c r="I252" s="27"/>
      <c r="J252" s="27"/>
      <c r="K252" s="27"/>
      <c r="L252" s="27"/>
      <c r="M252" s="27"/>
      <c r="N252" s="27"/>
      <c r="O252" s="27"/>
      <c r="P252" s="27"/>
      <c r="Q252" s="27"/>
      <c r="R252" s="27"/>
      <c r="S252" s="27"/>
      <c r="T252" s="27"/>
      <c r="U252" s="27"/>
      <c r="V252" s="27"/>
      <c r="W252" s="27"/>
      <c r="X252" s="27"/>
      <c r="Y252" s="27"/>
      <c r="Z252" s="27"/>
      <c r="AA252" s="27"/>
      <c r="AB252" s="27"/>
      <c r="AC252" s="27"/>
      <c r="AD252" s="27"/>
      <c r="AE252" s="94"/>
      <c r="AF252" s="94"/>
      <c r="AG252" s="94"/>
      <c r="AH252" s="94"/>
      <c r="AI252" s="94"/>
      <c r="AJ252" s="94"/>
      <c r="AK252" s="94"/>
      <c r="AL252" s="94"/>
      <c r="AM252" s="94"/>
      <c r="AN252" s="94"/>
      <c r="AO252" s="100"/>
      <c r="AP252" s="100"/>
      <c r="AR252" s="4"/>
      <c r="AS252" s="4"/>
      <c r="AU252" s="4"/>
      <c r="AV252" s="4"/>
      <c r="AX252" s="4"/>
      <c r="AY252" s="4"/>
      <c r="BA252" s="4"/>
      <c r="BB252" s="4"/>
      <c r="BD252" s="4"/>
      <c r="BE252" s="4"/>
      <c r="BG252" s="4"/>
      <c r="BH252" s="4"/>
      <c r="BJ252" s="4"/>
      <c r="BK252" s="4"/>
      <c r="BM252" s="4"/>
      <c r="BN252" s="4"/>
      <c r="BO252" s="4"/>
      <c r="BP252" s="4"/>
      <c r="BQ252" s="4"/>
      <c r="BR252" s="4"/>
      <c r="BS252" s="4"/>
      <c r="BT252" s="4"/>
      <c r="BU252" s="4"/>
      <c r="BV252" s="4"/>
      <c r="BW252" s="4"/>
      <c r="BX252" s="29"/>
      <c r="BY252" s="4"/>
      <c r="BZ252" s="4"/>
      <c r="CA252" s="18"/>
      <c r="CB252" s="18"/>
      <c r="CD252" s="18"/>
      <c r="CE252" s="18"/>
      <c r="CG252" s="18"/>
      <c r="CH252" s="18"/>
      <c r="CI252" s="18"/>
      <c r="CJ252" s="18"/>
      <c r="CK252" s="18"/>
      <c r="CL252" s="18"/>
      <c r="CM252" s="18"/>
      <c r="CN252" s="18"/>
      <c r="CO252" s="18"/>
      <c r="CP252" s="18"/>
      <c r="CT252" s="18"/>
      <c r="CU252" s="18"/>
      <c r="CV252" s="18"/>
      <c r="CW252" s="18"/>
      <c r="CX252" s="18"/>
      <c r="CY252" s="18"/>
      <c r="CZ252" s="18"/>
      <c r="DA252" s="18"/>
      <c r="DB252" s="18"/>
      <c r="DC252" s="18"/>
      <c r="DD252" s="18"/>
      <c r="DF252" s="18"/>
      <c r="DG252" s="18"/>
      <c r="DH252" s="18"/>
      <c r="DR252" s="18"/>
      <c r="DT252" s="18"/>
      <c r="ED252" s="31"/>
      <c r="EE252" s="31"/>
      <c r="EF252" s="18"/>
      <c r="ET252" s="27"/>
      <c r="EU252" s="27"/>
      <c r="EV252" s="27"/>
      <c r="EW252" s="18"/>
      <c r="EX252" s="18"/>
      <c r="EY252" s="18"/>
      <c r="EZ252" s="18"/>
      <c r="FA252" s="18"/>
      <c r="FB252" s="18"/>
      <c r="FC252" s="18"/>
      <c r="FD252" s="18"/>
      <c r="FE252" s="18"/>
      <c r="FF252" s="18"/>
      <c r="FG252" s="18"/>
      <c r="FH252" s="18"/>
      <c r="FI252" s="18"/>
      <c r="FJ252" s="18"/>
      <c r="FK252" s="18"/>
      <c r="FL252" s="18"/>
      <c r="FM252" s="18"/>
      <c r="FO252" s="18"/>
      <c r="FQ252" s="18"/>
      <c r="FS252" s="18"/>
      <c r="FU252" s="18"/>
      <c r="FV252" s="18"/>
      <c r="FW252" s="18"/>
      <c r="FX252" s="18"/>
      <c r="FY252" s="18"/>
      <c r="FZ252" s="18"/>
      <c r="GA252" s="18"/>
      <c r="GB252" s="18"/>
      <c r="GC252" s="18"/>
      <c r="GE252" s="18"/>
    </row>
    <row r="253" spans="1:187" s="5" customFormat="1" x14ac:dyDescent="0.2">
      <c r="A253" s="26"/>
      <c r="C253" s="18"/>
      <c r="D253" s="18"/>
      <c r="G253" s="27"/>
      <c r="H253" s="27"/>
      <c r="I253" s="27"/>
      <c r="J253" s="27"/>
      <c r="K253" s="27"/>
      <c r="L253" s="27"/>
      <c r="M253" s="27"/>
      <c r="N253" s="27"/>
      <c r="O253" s="27"/>
      <c r="P253" s="27"/>
      <c r="Q253" s="27"/>
      <c r="R253" s="27"/>
      <c r="S253" s="27"/>
      <c r="T253" s="27"/>
      <c r="U253" s="27"/>
      <c r="V253" s="27"/>
      <c r="W253" s="27"/>
      <c r="X253" s="27"/>
      <c r="Y253" s="27"/>
      <c r="Z253" s="27"/>
      <c r="AA253" s="27"/>
      <c r="AB253" s="27"/>
      <c r="AC253" s="27"/>
      <c r="AD253" s="27"/>
      <c r="AE253" s="100"/>
      <c r="AF253" s="100"/>
      <c r="AG253" s="100"/>
      <c r="AH253" s="100"/>
      <c r="AI253" s="100"/>
      <c r="AJ253" s="100"/>
      <c r="AK253" s="100"/>
      <c r="AL253" s="100"/>
      <c r="AM253" s="100"/>
      <c r="AN253" s="100"/>
      <c r="AO253" s="94"/>
      <c r="AP253" s="94"/>
      <c r="AR253" s="4"/>
      <c r="AS253" s="4"/>
      <c r="AU253" s="4"/>
      <c r="AV253" s="4"/>
      <c r="AX253" s="4"/>
      <c r="AY253" s="4"/>
      <c r="BA253" s="4"/>
      <c r="BB253" s="4"/>
      <c r="BD253" s="4"/>
      <c r="BE253" s="4"/>
      <c r="BG253" s="4"/>
      <c r="BH253" s="4"/>
      <c r="BJ253" s="4"/>
      <c r="BK253" s="4"/>
      <c r="BM253" s="4"/>
      <c r="BN253" s="4"/>
      <c r="BO253" s="4"/>
      <c r="BP253" s="4"/>
      <c r="BQ253" s="4"/>
      <c r="BR253" s="4"/>
      <c r="BS253" s="4"/>
      <c r="BT253" s="4"/>
      <c r="BU253" s="4"/>
      <c r="BV253" s="4"/>
      <c r="BW253" s="4"/>
      <c r="BX253" s="29"/>
      <c r="BY253" s="4"/>
      <c r="BZ253" s="4"/>
      <c r="CA253" s="18"/>
      <c r="CB253" s="18"/>
      <c r="CD253" s="18"/>
      <c r="CE253" s="18"/>
      <c r="CG253" s="18"/>
      <c r="CI253" s="18"/>
      <c r="CK253" s="18"/>
      <c r="CL253" s="18"/>
      <c r="CN253" s="18"/>
      <c r="CO253" s="18"/>
      <c r="CP253" s="18"/>
      <c r="CT253" s="18"/>
      <c r="CU253" s="18"/>
      <c r="CV253" s="18"/>
      <c r="CW253" s="18"/>
      <c r="CX253" s="18"/>
      <c r="CY253" s="18"/>
      <c r="CZ253" s="18"/>
      <c r="DA253" s="18"/>
      <c r="DB253" s="18"/>
      <c r="DC253" s="18"/>
      <c r="DD253" s="18"/>
      <c r="DF253" s="99"/>
      <c r="DH253" s="18"/>
      <c r="EC253" s="18"/>
      <c r="ED253" s="99"/>
      <c r="EE253" s="99"/>
      <c r="EH253" s="18"/>
      <c r="ET253" s="27"/>
      <c r="EU253" s="27"/>
      <c r="EV253" s="27"/>
      <c r="EW253" s="18"/>
      <c r="EX253" s="18"/>
      <c r="EY253" s="18"/>
      <c r="EZ253" s="18"/>
      <c r="FA253" s="18"/>
      <c r="FB253" s="18"/>
      <c r="FC253" s="18"/>
      <c r="FD253" s="18"/>
      <c r="FE253" s="18"/>
      <c r="FF253" s="18"/>
      <c r="FG253" s="18"/>
      <c r="FH253" s="18"/>
      <c r="FI253" s="18"/>
      <c r="FJ253" s="18"/>
      <c r="FK253" s="18"/>
      <c r="FL253" s="18"/>
      <c r="FM253" s="18"/>
      <c r="FO253" s="18"/>
      <c r="FQ253" s="18"/>
      <c r="FS253" s="18"/>
      <c r="FU253" s="18"/>
      <c r="FV253" s="18"/>
      <c r="FW253" s="18"/>
      <c r="FX253" s="18"/>
      <c r="FY253" s="18"/>
      <c r="FZ253" s="18"/>
      <c r="GA253" s="18"/>
      <c r="GB253" s="18"/>
      <c r="GC253" s="18"/>
      <c r="GE253" s="18"/>
    </row>
    <row r="254" spans="1:187" s="5" customFormat="1" x14ac:dyDescent="0.2">
      <c r="A254" s="26"/>
      <c r="C254" s="18"/>
      <c r="G254" s="27"/>
      <c r="H254" s="27"/>
      <c r="I254" s="27"/>
      <c r="J254" s="27"/>
      <c r="K254" s="27"/>
      <c r="L254" s="27"/>
      <c r="M254" s="27"/>
      <c r="N254" s="27"/>
      <c r="O254" s="27"/>
      <c r="P254" s="27"/>
      <c r="Q254" s="27"/>
      <c r="R254" s="27"/>
      <c r="S254" s="27"/>
      <c r="T254" s="27"/>
      <c r="U254" s="27"/>
      <c r="V254" s="27"/>
      <c r="W254" s="27"/>
      <c r="X254" s="27"/>
      <c r="Y254" s="27"/>
      <c r="Z254" s="27"/>
      <c r="AA254" s="27"/>
      <c r="AB254" s="27"/>
      <c r="AC254" s="27"/>
      <c r="AD254" s="27"/>
      <c r="AE254" s="100"/>
      <c r="AF254" s="100"/>
      <c r="AG254" s="100"/>
      <c r="AH254" s="100"/>
      <c r="AI254" s="100"/>
      <c r="AJ254" s="100"/>
      <c r="AK254" s="100"/>
      <c r="AL254" s="100"/>
      <c r="AM254" s="100"/>
      <c r="AN254" s="100"/>
      <c r="AO254" s="100"/>
      <c r="AP254" s="100"/>
      <c r="AR254" s="4"/>
      <c r="AS254" s="4"/>
      <c r="AU254" s="4"/>
      <c r="AV254" s="4"/>
      <c r="AX254" s="4"/>
      <c r="AY254" s="4"/>
      <c r="BA254" s="4"/>
      <c r="BB254" s="4"/>
      <c r="BD254" s="4"/>
      <c r="BE254" s="4"/>
      <c r="BG254" s="4"/>
      <c r="BH254" s="4"/>
      <c r="BJ254" s="4"/>
      <c r="BK254" s="4"/>
      <c r="BM254" s="4"/>
      <c r="BN254" s="4"/>
      <c r="BO254" s="4"/>
      <c r="BP254" s="4"/>
      <c r="BQ254" s="4"/>
      <c r="BR254" s="4"/>
      <c r="BS254" s="4"/>
      <c r="BT254" s="4"/>
      <c r="BU254" s="4"/>
      <c r="BV254" s="4"/>
      <c r="BW254" s="4"/>
      <c r="BX254" s="29"/>
      <c r="BY254" s="4"/>
      <c r="BZ254" s="4"/>
      <c r="CA254" s="18"/>
      <c r="CB254" s="18"/>
      <c r="CD254" s="18"/>
      <c r="CE254" s="18"/>
      <c r="CG254" s="18"/>
      <c r="CI254" s="18"/>
      <c r="CK254" s="18"/>
      <c r="CL254" s="18"/>
      <c r="CN254" s="18"/>
      <c r="CO254" s="18"/>
      <c r="CP254" s="18"/>
      <c r="CT254" s="18"/>
      <c r="CU254" s="18"/>
      <c r="CV254" s="18"/>
      <c r="CW254" s="18"/>
      <c r="CX254" s="18"/>
      <c r="CY254" s="18"/>
      <c r="CZ254" s="18"/>
      <c r="DA254" s="18"/>
      <c r="DB254" s="18"/>
      <c r="DC254" s="18"/>
      <c r="DD254" s="18"/>
      <c r="DE254" s="18"/>
      <c r="DF254" s="18"/>
      <c r="DH254" s="18"/>
      <c r="ED254" s="31"/>
      <c r="EE254" s="31"/>
      <c r="ET254" s="27"/>
      <c r="EU254" s="27"/>
      <c r="EV254" s="27"/>
      <c r="EW254" s="18"/>
      <c r="EX254" s="18"/>
      <c r="EY254" s="18"/>
      <c r="EZ254" s="18"/>
      <c r="FA254" s="18"/>
      <c r="FB254" s="18"/>
      <c r="FC254" s="18"/>
      <c r="FD254" s="18"/>
      <c r="FE254" s="18"/>
      <c r="FF254" s="18"/>
      <c r="FG254" s="18"/>
      <c r="FH254" s="18"/>
      <c r="FI254" s="18"/>
      <c r="FJ254" s="18"/>
      <c r="FK254" s="18"/>
      <c r="FL254" s="18"/>
      <c r="FM254" s="18"/>
      <c r="FO254" s="18"/>
      <c r="FQ254" s="18"/>
      <c r="FS254" s="18"/>
      <c r="FU254" s="18"/>
      <c r="FV254" s="18"/>
      <c r="FW254" s="18"/>
      <c r="FX254" s="18"/>
      <c r="FY254" s="18"/>
      <c r="FZ254" s="18"/>
      <c r="GA254" s="18"/>
      <c r="GB254" s="18"/>
      <c r="GD254" s="18"/>
      <c r="GE254" s="18"/>
    </row>
    <row r="255" spans="1:187" s="19" customFormat="1" x14ac:dyDescent="0.2">
      <c r="A255" s="21"/>
      <c r="C255" s="20"/>
      <c r="G255" s="22"/>
      <c r="H255" s="22"/>
      <c r="I255" s="22"/>
      <c r="J255" s="22"/>
      <c r="K255" s="22"/>
      <c r="L255" s="22"/>
      <c r="M255" s="22"/>
      <c r="N255" s="22"/>
      <c r="O255" s="22"/>
      <c r="P255" s="22"/>
      <c r="Q255" s="22"/>
      <c r="R255" s="22"/>
      <c r="S255" s="22"/>
      <c r="T255" s="22"/>
      <c r="U255" s="22"/>
      <c r="V255" s="22"/>
      <c r="W255" s="22"/>
      <c r="X255" s="22"/>
      <c r="Y255" s="22"/>
      <c r="Z255" s="22"/>
      <c r="AA255" s="22"/>
      <c r="AB255" s="22"/>
      <c r="AC255" s="22"/>
      <c r="AD255" s="22"/>
      <c r="AE255" s="101"/>
      <c r="AF255" s="101"/>
      <c r="AG255" s="101"/>
      <c r="AH255" s="101"/>
      <c r="AI255" s="101"/>
      <c r="AJ255" s="101"/>
      <c r="AK255" s="101"/>
      <c r="AL255" s="101"/>
      <c r="AM255" s="101"/>
      <c r="AN255" s="101"/>
      <c r="AO255" s="101"/>
      <c r="AP255" s="101"/>
      <c r="AQ255" s="22"/>
      <c r="AR255" s="95"/>
      <c r="AS255" s="95"/>
      <c r="AT255" s="22"/>
      <c r="AU255" s="95"/>
      <c r="AV255" s="95"/>
      <c r="AW255" s="22"/>
      <c r="AX255" s="95"/>
      <c r="AY255" s="95"/>
      <c r="AZ255" s="22"/>
      <c r="BA255" s="95"/>
      <c r="BB255" s="95"/>
      <c r="BC255" s="22"/>
      <c r="BD255" s="95"/>
      <c r="BE255" s="95"/>
      <c r="BF255" s="22"/>
      <c r="BG255" s="95"/>
      <c r="BH255" s="95"/>
      <c r="BI255" s="22"/>
      <c r="BJ255" s="95"/>
      <c r="BK255" s="95"/>
      <c r="BL255" s="22"/>
      <c r="BM255" s="95"/>
      <c r="BN255" s="95"/>
      <c r="BO255" s="95"/>
      <c r="BP255" s="95"/>
      <c r="BQ255" s="95"/>
      <c r="BR255" s="95"/>
      <c r="BS255" s="95"/>
      <c r="BT255" s="95"/>
      <c r="BU255" s="95"/>
      <c r="BV255" s="95"/>
      <c r="BW255" s="95"/>
      <c r="BX255" s="22"/>
      <c r="BY255" s="95"/>
      <c r="BZ255" s="95"/>
      <c r="CA255" s="20"/>
      <c r="CB255" s="20"/>
      <c r="ET255" s="23"/>
      <c r="EU255" s="23"/>
      <c r="EV255" s="23"/>
      <c r="EW255" s="20"/>
      <c r="EX255" s="20"/>
      <c r="EY255" s="20"/>
      <c r="EZ255" s="20"/>
      <c r="FA255" s="20"/>
      <c r="FB255" s="20"/>
      <c r="FC255" s="20"/>
      <c r="FD255" s="20"/>
      <c r="FE255" s="20"/>
      <c r="FF255" s="20"/>
      <c r="FG255" s="20"/>
      <c r="FH255" s="20"/>
      <c r="FI255" s="20"/>
      <c r="FJ255" s="20"/>
      <c r="FK255" s="20"/>
      <c r="FL255" s="20"/>
      <c r="FM255" s="20"/>
      <c r="FO255" s="20"/>
      <c r="FQ255" s="20"/>
      <c r="FS255" s="20"/>
      <c r="FU255" s="20"/>
      <c r="FV255" s="20"/>
      <c r="FW255" s="20"/>
      <c r="FX255" s="20"/>
      <c r="FY255" s="20"/>
      <c r="FZ255" s="20"/>
      <c r="GA255" s="20"/>
      <c r="GB255" s="20"/>
      <c r="GD255" s="20"/>
      <c r="GE255" s="20"/>
    </row>
    <row r="256" spans="1:187" s="5" customFormat="1" x14ac:dyDescent="0.2">
      <c r="A256" s="26"/>
      <c r="C256" s="18"/>
      <c r="G256" s="27"/>
      <c r="H256" s="27"/>
      <c r="I256" s="27"/>
      <c r="J256" s="27"/>
      <c r="K256" s="27"/>
      <c r="L256" s="27"/>
      <c r="M256" s="27"/>
      <c r="N256" s="27"/>
      <c r="O256" s="27"/>
      <c r="P256" s="27"/>
      <c r="Q256" s="27"/>
      <c r="R256" s="27"/>
      <c r="S256" s="27"/>
      <c r="T256" s="27"/>
      <c r="U256" s="27"/>
      <c r="V256" s="27"/>
      <c r="W256" s="27"/>
      <c r="X256" s="27"/>
      <c r="Y256" s="27"/>
      <c r="Z256" s="27"/>
      <c r="AA256" s="27"/>
      <c r="AB256" s="27"/>
      <c r="AC256" s="27"/>
      <c r="AD256" s="27"/>
      <c r="AR256" s="4"/>
      <c r="AS256" s="4"/>
      <c r="AU256" s="4"/>
      <c r="AV256" s="4"/>
      <c r="AX256" s="4"/>
      <c r="AY256" s="4"/>
      <c r="BA256" s="4"/>
      <c r="BB256" s="4"/>
      <c r="BD256" s="4"/>
      <c r="BE256" s="4"/>
      <c r="BG256" s="4"/>
      <c r="BH256" s="4"/>
      <c r="BJ256" s="4"/>
      <c r="BK256" s="4"/>
      <c r="BM256" s="4"/>
      <c r="BN256" s="4"/>
      <c r="BO256" s="4"/>
      <c r="BP256" s="4"/>
      <c r="BQ256" s="4"/>
      <c r="BR256" s="4"/>
      <c r="BS256" s="4"/>
      <c r="BT256" s="4"/>
      <c r="BU256" s="4"/>
      <c r="BV256" s="4"/>
      <c r="BW256" s="4"/>
      <c r="BX256" s="29"/>
      <c r="BY256" s="4"/>
      <c r="BZ256" s="4"/>
      <c r="CA256" s="18"/>
      <c r="CB256" s="18"/>
      <c r="CD256" s="18"/>
      <c r="CE256" s="18"/>
      <c r="CG256" s="18"/>
      <c r="CI256" s="18"/>
      <c r="CK256" s="18"/>
      <c r="CL256" s="18"/>
      <c r="CN256" s="18"/>
      <c r="CO256" s="18"/>
      <c r="CP256" s="18"/>
      <c r="CT256" s="18"/>
      <c r="CU256" s="18"/>
      <c r="CV256" s="18"/>
      <c r="CW256" s="18"/>
      <c r="CX256" s="18"/>
      <c r="CY256" s="18"/>
      <c r="CZ256" s="18"/>
      <c r="DA256" s="18"/>
      <c r="DB256" s="18"/>
      <c r="DC256" s="18"/>
      <c r="DD256" s="18"/>
      <c r="DE256" s="18"/>
      <c r="DF256" s="18"/>
      <c r="DH256" s="18"/>
      <c r="ED256" s="31"/>
      <c r="EE256" s="31"/>
      <c r="ET256" s="28"/>
      <c r="EU256" s="28"/>
      <c r="EV256" s="28"/>
      <c r="EW256" s="18"/>
      <c r="EX256" s="18"/>
      <c r="EY256" s="18"/>
      <c r="EZ256" s="18"/>
      <c r="FA256" s="18"/>
      <c r="FB256" s="18"/>
      <c r="FC256" s="18"/>
      <c r="FD256" s="18"/>
      <c r="FE256" s="18"/>
      <c r="FF256" s="18"/>
      <c r="FG256" s="18"/>
      <c r="FH256" s="18"/>
      <c r="FI256" s="18"/>
      <c r="FJ256" s="18"/>
      <c r="FK256" s="18"/>
      <c r="FL256" s="18"/>
      <c r="FM256" s="18"/>
      <c r="FO256" s="18"/>
      <c r="FQ256" s="18"/>
      <c r="FS256" s="18"/>
      <c r="FU256" s="18"/>
      <c r="FV256" s="18"/>
      <c r="FW256" s="18"/>
      <c r="FX256" s="18"/>
      <c r="FY256" s="18"/>
      <c r="FZ256" s="18"/>
      <c r="GA256" s="18"/>
      <c r="GB256" s="18"/>
      <c r="GD256" s="18"/>
      <c r="GE256" s="18"/>
    </row>
    <row r="257" spans="1:187" s="5" customFormat="1" x14ac:dyDescent="0.2">
      <c r="A257" s="26"/>
      <c r="C257" s="18"/>
      <c r="G257" s="27"/>
      <c r="H257" s="27"/>
      <c r="I257" s="27"/>
      <c r="J257" s="27"/>
      <c r="K257" s="27"/>
      <c r="L257" s="27"/>
      <c r="M257" s="27"/>
      <c r="N257" s="27"/>
      <c r="O257" s="27"/>
      <c r="P257" s="27"/>
      <c r="Q257" s="27"/>
      <c r="R257" s="27"/>
      <c r="S257" s="27"/>
      <c r="T257" s="27"/>
      <c r="U257" s="27"/>
      <c r="V257" s="27"/>
      <c r="W257" s="27"/>
      <c r="X257" s="27"/>
      <c r="Y257" s="27"/>
      <c r="Z257" s="27"/>
      <c r="AA257" s="27"/>
      <c r="AB257" s="27"/>
      <c r="AC257" s="27"/>
      <c r="AD257" s="27"/>
      <c r="AR257" s="4"/>
      <c r="AS257" s="4"/>
      <c r="AU257" s="4"/>
      <c r="AV257" s="4"/>
      <c r="AX257" s="4"/>
      <c r="AY257" s="4"/>
      <c r="BA257" s="4"/>
      <c r="BB257" s="4"/>
      <c r="BD257" s="4"/>
      <c r="BE257" s="4"/>
      <c r="BG257" s="4"/>
      <c r="BH257" s="4"/>
      <c r="BJ257" s="4"/>
      <c r="BK257" s="4"/>
      <c r="BM257" s="4"/>
      <c r="BN257" s="4"/>
      <c r="BO257" s="4"/>
      <c r="BP257" s="4"/>
      <c r="BQ257" s="4"/>
      <c r="BR257" s="4"/>
      <c r="BS257" s="4"/>
      <c r="BT257" s="4"/>
      <c r="BU257" s="4"/>
      <c r="BV257" s="4"/>
      <c r="BW257" s="4"/>
      <c r="BX257" s="29"/>
      <c r="BY257" s="4"/>
      <c r="BZ257" s="4"/>
      <c r="CA257" s="18"/>
      <c r="CB257" s="18"/>
      <c r="CD257" s="18"/>
      <c r="CE257" s="18"/>
      <c r="CG257" s="18"/>
      <c r="CI257" s="18"/>
      <c r="CK257" s="18"/>
      <c r="CL257" s="18"/>
      <c r="CN257" s="18"/>
      <c r="CO257" s="18"/>
      <c r="CP257" s="18"/>
      <c r="CT257" s="18"/>
      <c r="CU257" s="18"/>
      <c r="CV257" s="18"/>
      <c r="CW257" s="18"/>
      <c r="CX257" s="18"/>
      <c r="CY257" s="18"/>
      <c r="CZ257" s="18"/>
      <c r="DA257" s="18"/>
      <c r="DB257" s="18"/>
      <c r="DC257" s="18"/>
      <c r="DD257" s="18"/>
      <c r="DE257" s="18"/>
      <c r="DF257" s="18"/>
      <c r="DH257" s="18"/>
      <c r="ED257" s="31"/>
      <c r="EE257" s="31"/>
      <c r="ET257" s="28"/>
      <c r="EU257" s="28"/>
      <c r="EV257" s="28"/>
      <c r="EW257" s="18"/>
      <c r="EX257" s="18"/>
      <c r="EY257" s="18"/>
      <c r="EZ257" s="18"/>
      <c r="FA257" s="18"/>
      <c r="FB257" s="18"/>
      <c r="FC257" s="18"/>
      <c r="FD257" s="18"/>
      <c r="FE257" s="18"/>
      <c r="FF257" s="18"/>
      <c r="FG257" s="18"/>
      <c r="FH257" s="18"/>
      <c r="FI257" s="18"/>
      <c r="FJ257" s="18"/>
      <c r="FK257" s="18"/>
      <c r="FL257" s="18"/>
      <c r="FM257" s="18"/>
      <c r="FO257" s="18"/>
      <c r="FQ257" s="18"/>
      <c r="FS257" s="18"/>
      <c r="FU257" s="18"/>
      <c r="FV257" s="18"/>
      <c r="FW257" s="18"/>
      <c r="FX257" s="18"/>
      <c r="FY257" s="18"/>
      <c r="FZ257" s="18"/>
      <c r="GA257" s="18"/>
      <c r="GB257" s="18"/>
      <c r="GD257" s="18"/>
      <c r="GE257" s="18"/>
    </row>
    <row r="258" spans="1:187" s="5" customFormat="1" x14ac:dyDescent="0.2">
      <c r="A258" s="26"/>
      <c r="B258" s="18"/>
      <c r="C258" s="18"/>
      <c r="G258" s="27"/>
      <c r="H258" s="27"/>
      <c r="I258" s="27"/>
      <c r="J258" s="27"/>
      <c r="K258" s="27"/>
      <c r="L258" s="27"/>
      <c r="M258" s="27"/>
      <c r="N258" s="27"/>
      <c r="O258" s="27"/>
      <c r="P258" s="27"/>
      <c r="Q258" s="27"/>
      <c r="R258" s="27"/>
      <c r="S258" s="27"/>
      <c r="T258" s="27"/>
      <c r="U258" s="27"/>
      <c r="V258" s="27"/>
      <c r="W258" s="27"/>
      <c r="X258" s="27"/>
      <c r="Y258" s="27"/>
      <c r="Z258" s="27"/>
      <c r="AA258" s="27"/>
      <c r="AB258" s="27"/>
      <c r="AC258" s="27"/>
      <c r="AD258" s="27"/>
      <c r="AR258" s="4"/>
      <c r="AS258" s="4"/>
      <c r="AU258" s="4"/>
      <c r="AV258" s="4"/>
      <c r="AX258" s="4"/>
      <c r="AY258" s="4"/>
      <c r="BA258" s="4"/>
      <c r="BB258" s="4"/>
      <c r="BD258" s="4"/>
      <c r="BE258" s="4"/>
      <c r="BG258" s="4"/>
      <c r="BH258" s="4"/>
      <c r="BJ258" s="4"/>
      <c r="BK258" s="4"/>
      <c r="BM258" s="4"/>
      <c r="BN258" s="4"/>
      <c r="BO258" s="4"/>
      <c r="BP258" s="4"/>
      <c r="BQ258" s="4"/>
      <c r="BR258" s="4"/>
      <c r="BS258" s="4"/>
      <c r="BT258" s="4"/>
      <c r="BU258" s="4"/>
      <c r="BV258" s="4"/>
      <c r="BW258" s="4"/>
      <c r="BX258" s="29"/>
      <c r="BY258" s="4"/>
      <c r="BZ258" s="4"/>
      <c r="CA258" s="18"/>
      <c r="CB258" s="90"/>
      <c r="CD258" s="18"/>
      <c r="CE258" s="18"/>
      <c r="CG258" s="18"/>
      <c r="CH258" s="18"/>
      <c r="CI258" s="18"/>
      <c r="CJ258" s="18"/>
      <c r="CK258" s="18"/>
      <c r="CL258" s="18"/>
      <c r="CN258" s="18"/>
      <c r="CO258" s="18"/>
      <c r="CP258" s="18"/>
      <c r="CT258" s="18"/>
      <c r="CU258" s="18"/>
      <c r="CV258" s="18"/>
      <c r="CW258" s="18"/>
      <c r="CX258" s="18"/>
      <c r="CY258" s="18"/>
      <c r="CZ258" s="18"/>
      <c r="DA258" s="18"/>
      <c r="DB258" s="18"/>
      <c r="DC258" s="18"/>
      <c r="DD258" s="18"/>
      <c r="DF258" s="18"/>
      <c r="DG258" s="18"/>
      <c r="DH258" s="18"/>
      <c r="DJ258" s="18"/>
      <c r="DM258" s="18"/>
      <c r="DT258" s="18"/>
      <c r="EC258" s="18"/>
      <c r="ED258" s="91"/>
      <c r="EE258" s="91"/>
      <c r="ES258" s="18"/>
      <c r="ET258" s="28"/>
      <c r="EU258" s="28"/>
      <c r="EV258" s="28"/>
      <c r="EW258" s="18"/>
      <c r="EX258" s="18"/>
      <c r="EY258" s="18"/>
      <c r="EZ258" s="18"/>
      <c r="FA258" s="18"/>
      <c r="FB258" s="18"/>
      <c r="FC258" s="18"/>
      <c r="FD258" s="18"/>
      <c r="FE258" s="18"/>
      <c r="FF258" s="18"/>
      <c r="FG258" s="18"/>
      <c r="FH258" s="18"/>
      <c r="FI258" s="18"/>
      <c r="FJ258" s="18"/>
      <c r="FK258" s="18"/>
      <c r="FL258" s="18"/>
      <c r="FM258" s="18"/>
      <c r="FO258" s="18"/>
      <c r="FQ258" s="18"/>
      <c r="FR258" s="18"/>
      <c r="FS258" s="18"/>
      <c r="FU258" s="18"/>
      <c r="FV258" s="18"/>
      <c r="FW258" s="18"/>
      <c r="FX258" s="18"/>
      <c r="FY258" s="18"/>
      <c r="FZ258" s="18"/>
      <c r="GB258" s="18"/>
      <c r="GE258" s="18"/>
    </row>
    <row r="259" spans="1:187" s="92" customFormat="1" x14ac:dyDescent="0.2">
      <c r="A259" s="93"/>
      <c r="B259" s="21"/>
      <c r="C259" s="21"/>
      <c r="D259" s="21"/>
      <c r="E259" s="21"/>
      <c r="F259" s="21"/>
      <c r="G259" s="8"/>
      <c r="H259" s="8"/>
      <c r="I259" s="9"/>
      <c r="J259" s="9"/>
      <c r="K259" s="9"/>
      <c r="L259" s="9"/>
      <c r="M259" s="9"/>
      <c r="N259" s="9"/>
      <c r="O259" s="9"/>
      <c r="P259" s="9"/>
      <c r="Q259" s="9"/>
      <c r="R259" s="9"/>
      <c r="S259" s="9"/>
      <c r="T259" s="9"/>
      <c r="U259" s="9"/>
      <c r="V259" s="9"/>
      <c r="W259" s="9"/>
      <c r="X259" s="9"/>
      <c r="Y259" s="9"/>
      <c r="Z259" s="9"/>
      <c r="AA259" s="9"/>
      <c r="AB259" s="9"/>
      <c r="AC259" s="9"/>
      <c r="AD259" s="9"/>
      <c r="AE259" s="48"/>
      <c r="AF259" s="48"/>
      <c r="AG259" s="48"/>
      <c r="AH259" s="48"/>
      <c r="AI259" s="48"/>
      <c r="AJ259" s="48"/>
      <c r="AK259" s="48"/>
      <c r="AL259" s="48"/>
      <c r="AM259" s="48"/>
      <c r="AN259" s="48"/>
      <c r="AO259" s="48"/>
      <c r="AP259" s="48"/>
      <c r="AQ259" s="10"/>
      <c r="AR259" s="11"/>
      <c r="AS259" s="11"/>
      <c r="AT259" s="10"/>
      <c r="AU259" s="11"/>
      <c r="AV259" s="11"/>
      <c r="AW259" s="10"/>
      <c r="AX259" s="11"/>
      <c r="AY259" s="11"/>
      <c r="AZ259" s="10"/>
      <c r="BA259" s="11"/>
      <c r="BB259" s="11"/>
      <c r="BC259" s="10"/>
      <c r="BD259" s="11"/>
      <c r="BE259" s="11"/>
      <c r="BF259" s="10"/>
      <c r="BG259" s="11"/>
      <c r="BH259" s="11"/>
      <c r="BI259" s="10"/>
      <c r="BJ259" s="11"/>
      <c r="BK259" s="11"/>
      <c r="BL259" s="10"/>
      <c r="BM259" s="11"/>
      <c r="BN259" s="11"/>
      <c r="BO259" s="11"/>
      <c r="BP259" s="11"/>
      <c r="BQ259" s="11"/>
      <c r="BR259" s="11"/>
      <c r="BS259" s="11"/>
      <c r="BT259" s="11"/>
      <c r="BU259" s="11"/>
      <c r="BV259" s="11"/>
      <c r="BW259" s="11"/>
      <c r="BX259" s="10"/>
      <c r="BY259" s="11"/>
      <c r="BZ259" s="11"/>
      <c r="CA259" s="10"/>
      <c r="CB259" s="10"/>
      <c r="CC259" s="93"/>
      <c r="CD259" s="11"/>
      <c r="CE259" s="11"/>
      <c r="CF259" s="93"/>
      <c r="CG259" s="11"/>
      <c r="CH259" s="93"/>
      <c r="CI259" s="11"/>
      <c r="CJ259" s="93"/>
      <c r="CK259" s="11"/>
      <c r="CL259" s="11"/>
      <c r="CM259" s="93"/>
      <c r="CN259" s="11"/>
      <c r="CO259" s="11"/>
      <c r="CP259" s="11"/>
      <c r="CQ259" s="93"/>
      <c r="CR259" s="11"/>
      <c r="CS259" s="93"/>
      <c r="CT259" s="11"/>
      <c r="CU259" s="11"/>
      <c r="CV259" s="11"/>
      <c r="CW259" s="11"/>
      <c r="CX259" s="11"/>
      <c r="CY259" s="11"/>
      <c r="CZ259" s="11"/>
      <c r="DA259" s="11"/>
      <c r="DB259" s="11"/>
      <c r="DC259" s="11"/>
      <c r="DD259" s="11"/>
      <c r="DE259" s="93"/>
      <c r="DF259" s="11"/>
      <c r="DG259" s="93"/>
      <c r="DH259" s="11"/>
      <c r="DI259" s="93"/>
      <c r="DJ259" s="93"/>
      <c r="DK259" s="11"/>
      <c r="DL259" s="11"/>
      <c r="DM259" s="93"/>
      <c r="DN259" s="11"/>
      <c r="DO259" s="11"/>
      <c r="DP259" s="93"/>
      <c r="DQ259" s="11"/>
      <c r="DR259" s="93"/>
      <c r="DS259" s="11"/>
      <c r="DT259" s="93"/>
      <c r="DU259" s="11"/>
      <c r="DV259" s="11"/>
      <c r="DW259" s="93"/>
      <c r="DX259" s="11"/>
      <c r="DY259" s="11"/>
      <c r="DZ259" s="11"/>
      <c r="EA259" s="93"/>
      <c r="EB259" s="11"/>
      <c r="EC259" s="93"/>
      <c r="ED259" s="11"/>
      <c r="EE259" s="11"/>
      <c r="EF259" s="93"/>
      <c r="EG259" s="11"/>
      <c r="EH259" s="93"/>
      <c r="EI259" s="93"/>
      <c r="EJ259" s="93"/>
      <c r="EK259" s="93"/>
      <c r="EL259" s="93"/>
      <c r="EM259" s="93"/>
      <c r="EN259" s="93"/>
      <c r="EO259" s="93"/>
      <c r="EP259" s="93"/>
      <c r="EQ259" s="93"/>
      <c r="ER259" s="93"/>
      <c r="ES259" s="93"/>
      <c r="ET259" s="9"/>
      <c r="EU259" s="9"/>
      <c r="EV259" s="9"/>
      <c r="EW259" s="21"/>
      <c r="EX259" s="21"/>
      <c r="EY259" s="21"/>
      <c r="EZ259" s="21"/>
      <c r="FA259" s="21"/>
      <c r="FB259" s="21"/>
      <c r="FC259" s="21"/>
      <c r="FD259" s="21"/>
      <c r="FE259" s="21"/>
      <c r="FF259" s="21"/>
      <c r="FG259" s="21"/>
      <c r="FH259" s="21"/>
      <c r="FI259" s="21"/>
      <c r="FJ259" s="21"/>
      <c r="FK259" s="21"/>
      <c r="FL259" s="21"/>
      <c r="FM259" s="21"/>
      <c r="FN259" s="21"/>
      <c r="FO259" s="21"/>
      <c r="FP259" s="21"/>
      <c r="FQ259" s="21"/>
      <c r="FR259" s="21"/>
      <c r="FS259" s="21"/>
      <c r="FT259" s="21"/>
      <c r="FU259" s="21"/>
      <c r="FV259" s="21"/>
      <c r="FW259" s="21"/>
      <c r="FX259" s="21"/>
      <c r="FY259" s="21"/>
      <c r="FZ259" s="21"/>
      <c r="GA259" s="21"/>
      <c r="GB259" s="21"/>
      <c r="GC259" s="21"/>
      <c r="GD259" s="21"/>
      <c r="GE259" s="21"/>
    </row>
    <row r="260" spans="1:187" s="5" customFormat="1" x14ac:dyDescent="0.2">
      <c r="A260" s="26"/>
      <c r="B260" s="18"/>
      <c r="G260" s="27"/>
      <c r="H260" s="27"/>
      <c r="I260" s="27"/>
      <c r="J260" s="27"/>
      <c r="K260" s="27"/>
      <c r="L260" s="27"/>
      <c r="M260" s="27"/>
      <c r="N260" s="27"/>
      <c r="O260" s="27"/>
      <c r="P260" s="27"/>
      <c r="Q260" s="27"/>
      <c r="R260" s="27"/>
      <c r="S260" s="27"/>
      <c r="T260" s="27"/>
      <c r="U260" s="27"/>
      <c r="V260" s="27"/>
      <c r="W260" s="27"/>
      <c r="X260" s="27"/>
      <c r="Y260" s="27"/>
      <c r="Z260" s="27"/>
      <c r="AA260" s="27"/>
      <c r="AB260" s="27"/>
      <c r="AC260" s="27"/>
      <c r="AD260" s="27"/>
      <c r="AE260" s="94"/>
      <c r="AF260" s="94"/>
      <c r="AG260" s="94"/>
      <c r="AH260" s="94"/>
      <c r="AI260" s="94"/>
      <c r="AJ260" s="94"/>
      <c r="AK260" s="94"/>
      <c r="AL260" s="94"/>
      <c r="AM260" s="94"/>
      <c r="AN260" s="94"/>
      <c r="AO260" s="94"/>
      <c r="AP260" s="94"/>
      <c r="AR260" s="4"/>
      <c r="AS260" s="4"/>
      <c r="AU260" s="4"/>
      <c r="AV260" s="4"/>
      <c r="AX260" s="4"/>
      <c r="AY260" s="4"/>
      <c r="BA260" s="4"/>
      <c r="BB260" s="4"/>
      <c r="BD260" s="4"/>
      <c r="BE260" s="4"/>
      <c r="BG260" s="4"/>
      <c r="BH260" s="4"/>
      <c r="BJ260" s="4"/>
      <c r="BK260" s="4"/>
      <c r="BM260" s="4"/>
      <c r="BN260" s="4"/>
      <c r="BO260" s="4"/>
      <c r="BP260" s="4"/>
      <c r="BQ260" s="4"/>
      <c r="BR260" s="4"/>
      <c r="BS260" s="4"/>
      <c r="BT260" s="4"/>
      <c r="BU260" s="4"/>
      <c r="BV260" s="4"/>
      <c r="BW260" s="4"/>
      <c r="BX260" s="29"/>
      <c r="BY260" s="4"/>
      <c r="BZ260" s="4"/>
      <c r="CA260" s="18"/>
      <c r="CB260" s="18"/>
      <c r="CD260" s="18"/>
      <c r="CE260" s="18"/>
      <c r="CG260" s="18"/>
      <c r="CI260" s="18"/>
      <c r="CN260" s="18"/>
      <c r="CO260" s="18"/>
      <c r="CP260" s="18"/>
      <c r="CT260" s="18"/>
      <c r="CU260" s="18"/>
      <c r="CV260" s="18"/>
      <c r="CW260" s="18"/>
      <c r="CX260" s="18"/>
      <c r="CY260" s="18"/>
      <c r="CZ260" s="18"/>
      <c r="DA260" s="18"/>
      <c r="DB260" s="18"/>
      <c r="DC260" s="18"/>
      <c r="DD260" s="18"/>
      <c r="DF260" s="18"/>
      <c r="DG260" s="18"/>
      <c r="DH260" s="18"/>
      <c r="EC260" s="18"/>
      <c r="ED260" s="31"/>
      <c r="EE260" s="31"/>
      <c r="EK260" s="18"/>
      <c r="EL260" s="18"/>
      <c r="ET260" s="27"/>
      <c r="EU260" s="27"/>
      <c r="EV260" s="27"/>
      <c r="EW260" s="18"/>
      <c r="EX260" s="18"/>
      <c r="EY260" s="18"/>
      <c r="EZ260" s="18"/>
      <c r="FA260" s="18"/>
      <c r="FB260" s="18"/>
      <c r="FC260" s="18"/>
      <c r="FD260" s="18"/>
      <c r="FE260" s="18"/>
      <c r="FF260" s="18"/>
      <c r="FG260" s="18"/>
      <c r="FH260" s="18"/>
      <c r="FI260" s="18"/>
      <c r="FJ260" s="18"/>
      <c r="FK260" s="18"/>
      <c r="FL260" s="18"/>
      <c r="FM260" s="18"/>
      <c r="FO260" s="18"/>
      <c r="FQ260" s="18"/>
      <c r="FS260" s="18"/>
      <c r="FU260" s="18"/>
      <c r="FV260" s="18"/>
      <c r="FW260" s="18"/>
      <c r="FX260" s="18"/>
      <c r="FY260" s="18"/>
      <c r="FZ260" s="18"/>
      <c r="GB260" s="18"/>
      <c r="GD260" s="18"/>
      <c r="GE260" s="18"/>
    </row>
    <row r="261" spans="1:187" s="5" customFormat="1" x14ac:dyDescent="0.2">
      <c r="A261" s="26"/>
      <c r="B261" s="18"/>
      <c r="G261" s="27"/>
      <c r="H261" s="27"/>
      <c r="I261" s="27"/>
      <c r="J261" s="27"/>
      <c r="K261" s="27"/>
      <c r="L261" s="27"/>
      <c r="M261" s="27"/>
      <c r="N261" s="27"/>
      <c r="O261" s="27"/>
      <c r="P261" s="27"/>
      <c r="Q261" s="27"/>
      <c r="R261" s="27"/>
      <c r="S261" s="27"/>
      <c r="T261" s="27"/>
      <c r="U261" s="27"/>
      <c r="V261" s="27"/>
      <c r="W261" s="27"/>
      <c r="X261" s="27"/>
      <c r="Y261" s="27"/>
      <c r="Z261" s="27"/>
      <c r="AA261" s="27"/>
      <c r="AB261" s="27"/>
      <c r="AC261" s="27"/>
      <c r="AD261" s="27"/>
      <c r="AE261" s="94"/>
      <c r="AF261" s="94"/>
      <c r="AG261" s="94"/>
      <c r="AH261" s="94"/>
      <c r="AI261" s="94"/>
      <c r="AJ261" s="94"/>
      <c r="AK261" s="94"/>
      <c r="AL261" s="94"/>
      <c r="AM261" s="94"/>
      <c r="AN261" s="94"/>
      <c r="AO261" s="94"/>
      <c r="AP261" s="94"/>
      <c r="AR261" s="4"/>
      <c r="AS261" s="4"/>
      <c r="AU261" s="4"/>
      <c r="AV261" s="4"/>
      <c r="AX261" s="4"/>
      <c r="AY261" s="4"/>
      <c r="BA261" s="4"/>
      <c r="BB261" s="4"/>
      <c r="BD261" s="4"/>
      <c r="BE261" s="4"/>
      <c r="BG261" s="4"/>
      <c r="BH261" s="4"/>
      <c r="BJ261" s="4"/>
      <c r="BK261" s="4"/>
      <c r="BM261" s="4"/>
      <c r="BN261" s="4"/>
      <c r="BO261" s="4"/>
      <c r="BP261" s="4"/>
      <c r="BQ261" s="4"/>
      <c r="BR261" s="4"/>
      <c r="BS261" s="4"/>
      <c r="BT261" s="4"/>
      <c r="BU261" s="4"/>
      <c r="BV261" s="4"/>
      <c r="BW261" s="4"/>
      <c r="BX261" s="29"/>
      <c r="BY261" s="4"/>
      <c r="BZ261" s="4"/>
      <c r="CA261" s="18"/>
      <c r="CB261" s="18"/>
      <c r="CD261" s="18"/>
      <c r="CE261" s="18"/>
      <c r="CG261" s="18"/>
      <c r="CI261" s="18"/>
      <c r="CJ261" s="18"/>
      <c r="CK261" s="18"/>
      <c r="CL261" s="18"/>
      <c r="CN261" s="18"/>
      <c r="CO261" s="18"/>
      <c r="CP261" s="18"/>
      <c r="CT261" s="18"/>
      <c r="CU261" s="18"/>
      <c r="CV261" s="18"/>
      <c r="CW261" s="18"/>
      <c r="CX261" s="18"/>
      <c r="CY261" s="18"/>
      <c r="CZ261" s="18"/>
      <c r="DA261" s="18"/>
      <c r="DB261" s="18"/>
      <c r="DC261" s="18"/>
      <c r="DD261" s="18"/>
      <c r="DF261" s="18"/>
      <c r="DG261" s="18"/>
      <c r="DH261" s="18"/>
      <c r="DJ261" s="18"/>
      <c r="ED261" s="31"/>
      <c r="EE261" s="31"/>
      <c r="ET261" s="27"/>
      <c r="EU261" s="27"/>
      <c r="EV261" s="27"/>
      <c r="EW261" s="18"/>
      <c r="EX261" s="18"/>
      <c r="EY261" s="18"/>
      <c r="EZ261" s="18"/>
      <c r="FA261" s="18"/>
      <c r="FB261" s="18"/>
      <c r="FC261" s="18"/>
      <c r="FD261" s="18"/>
      <c r="FE261" s="18"/>
      <c r="FF261" s="18"/>
      <c r="FG261" s="18"/>
      <c r="FH261" s="18"/>
      <c r="FI261" s="18"/>
      <c r="FJ261" s="18"/>
      <c r="FK261" s="18"/>
      <c r="FL261" s="18"/>
      <c r="FM261" s="18"/>
      <c r="FO261" s="18"/>
      <c r="FQ261" s="18"/>
      <c r="FS261" s="18"/>
      <c r="FU261" s="18"/>
      <c r="FV261" s="18"/>
      <c r="FW261" s="18"/>
      <c r="FX261" s="18"/>
      <c r="FY261" s="18"/>
      <c r="FZ261" s="18"/>
      <c r="GA261" s="18"/>
      <c r="GB261" s="18"/>
      <c r="GE261" s="18"/>
    </row>
    <row r="262" spans="1:187" s="5" customFormat="1" x14ac:dyDescent="0.2">
      <c r="A262" s="26"/>
      <c r="B262" s="18"/>
      <c r="G262" s="27"/>
      <c r="H262" s="27"/>
      <c r="I262" s="27"/>
      <c r="J262" s="27"/>
      <c r="K262" s="27"/>
      <c r="L262" s="27"/>
      <c r="M262" s="27"/>
      <c r="N262" s="27"/>
      <c r="O262" s="27"/>
      <c r="P262" s="27"/>
      <c r="Q262" s="27"/>
      <c r="R262" s="27"/>
      <c r="S262" s="27"/>
      <c r="T262" s="27"/>
      <c r="U262" s="27"/>
      <c r="V262" s="27"/>
      <c r="W262" s="27"/>
      <c r="X262" s="27"/>
      <c r="Y262" s="27"/>
      <c r="Z262" s="27"/>
      <c r="AA262" s="27"/>
      <c r="AB262" s="27"/>
      <c r="AC262" s="27"/>
      <c r="AD262" s="27"/>
      <c r="AE262" s="94"/>
      <c r="AF262" s="94"/>
      <c r="AG262" s="94"/>
      <c r="AH262" s="94"/>
      <c r="AI262" s="94"/>
      <c r="AJ262" s="94"/>
      <c r="AK262" s="94"/>
      <c r="AL262" s="94"/>
      <c r="AM262" s="94"/>
      <c r="AN262" s="94"/>
      <c r="AO262" s="94"/>
      <c r="AP262" s="94"/>
      <c r="AR262" s="4"/>
      <c r="AS262" s="4"/>
      <c r="AU262" s="4"/>
      <c r="AV262" s="4"/>
      <c r="AX262" s="4"/>
      <c r="AY262" s="4"/>
      <c r="BA262" s="4"/>
      <c r="BB262" s="4"/>
      <c r="BD262" s="4"/>
      <c r="BE262" s="4"/>
      <c r="BG262" s="4"/>
      <c r="BH262" s="4"/>
      <c r="BJ262" s="4"/>
      <c r="BK262" s="4"/>
      <c r="BM262" s="4"/>
      <c r="BN262" s="4"/>
      <c r="BO262" s="4"/>
      <c r="BP262" s="4"/>
      <c r="BQ262" s="4"/>
      <c r="BR262" s="4"/>
      <c r="BS262" s="4"/>
      <c r="BT262" s="4"/>
      <c r="BU262" s="4"/>
      <c r="BV262" s="4"/>
      <c r="BW262" s="4"/>
      <c r="BX262" s="29"/>
      <c r="BY262" s="4"/>
      <c r="BZ262" s="4"/>
      <c r="CA262" s="18"/>
      <c r="CB262" s="18"/>
      <c r="CC262" s="18"/>
      <c r="CD262" s="18"/>
      <c r="CE262" s="18"/>
      <c r="CF262" s="18"/>
      <c r="CG262" s="18"/>
      <c r="CH262" s="18"/>
      <c r="CI262" s="18"/>
      <c r="CJ262" s="18"/>
      <c r="CK262" s="18"/>
      <c r="CL262" s="18"/>
      <c r="CM262" s="18"/>
      <c r="CN262" s="18"/>
      <c r="CO262" s="18"/>
      <c r="CP262" s="18"/>
      <c r="CQ262" s="18"/>
      <c r="CS262" s="18"/>
      <c r="CT262" s="18"/>
      <c r="CU262" s="18"/>
      <c r="CV262" s="18"/>
      <c r="CW262" s="18"/>
      <c r="CX262" s="18"/>
      <c r="CY262" s="18"/>
      <c r="CZ262" s="18"/>
      <c r="DA262" s="18"/>
      <c r="DB262" s="18"/>
      <c r="DC262" s="18"/>
      <c r="DD262" s="18"/>
      <c r="DE262" s="18"/>
      <c r="DF262" s="18"/>
      <c r="DG262" s="18"/>
      <c r="DH262" s="18"/>
      <c r="DR262" s="18"/>
      <c r="ED262" s="31"/>
      <c r="EE262" s="31"/>
      <c r="ET262" s="27"/>
      <c r="EU262" s="27"/>
      <c r="EV262" s="27"/>
      <c r="EW262" s="18"/>
      <c r="EX262" s="18"/>
      <c r="EY262" s="18"/>
      <c r="EZ262" s="18"/>
      <c r="FA262" s="18"/>
      <c r="FB262" s="18"/>
      <c r="FC262" s="18"/>
      <c r="FD262" s="18"/>
      <c r="FE262" s="18"/>
      <c r="FF262" s="18"/>
      <c r="FG262" s="18"/>
      <c r="FI262" s="18"/>
      <c r="FJ262" s="18"/>
      <c r="FK262" s="18"/>
      <c r="FL262" s="18"/>
      <c r="FM262" s="18"/>
      <c r="FO262" s="18"/>
      <c r="FQ262" s="18"/>
      <c r="FS262" s="18"/>
      <c r="FU262" s="18"/>
      <c r="FV262" s="18"/>
      <c r="FW262" s="18"/>
      <c r="FX262" s="18"/>
      <c r="FY262" s="18"/>
      <c r="FZ262" s="18"/>
      <c r="GB262" s="18"/>
      <c r="GD262" s="18"/>
      <c r="GE262" s="18"/>
    </row>
    <row r="263" spans="1:187" s="5" customFormat="1" x14ac:dyDescent="0.2">
      <c r="A263" s="26"/>
      <c r="B263" s="18"/>
      <c r="G263" s="27"/>
      <c r="H263" s="27"/>
      <c r="I263" s="27"/>
      <c r="J263" s="27"/>
      <c r="K263" s="27"/>
      <c r="L263" s="27"/>
      <c r="M263" s="27"/>
      <c r="N263" s="27"/>
      <c r="O263" s="27"/>
      <c r="P263" s="27"/>
      <c r="Q263" s="27"/>
      <c r="R263" s="27"/>
      <c r="S263" s="27"/>
      <c r="T263" s="27"/>
      <c r="U263" s="27"/>
      <c r="V263" s="27"/>
      <c r="W263" s="27"/>
      <c r="X263" s="27"/>
      <c r="Y263" s="27"/>
      <c r="Z263" s="27"/>
      <c r="AA263" s="27"/>
      <c r="AB263" s="27"/>
      <c r="AC263" s="27"/>
      <c r="AD263" s="27"/>
      <c r="AE263" s="94"/>
      <c r="AF263" s="94"/>
      <c r="AG263" s="94"/>
      <c r="AH263" s="94"/>
      <c r="AI263" s="94"/>
      <c r="AJ263" s="94"/>
      <c r="AK263" s="94"/>
      <c r="AL263" s="94"/>
      <c r="AM263" s="94"/>
      <c r="AN263" s="94"/>
      <c r="AO263" s="94"/>
      <c r="AP263" s="94"/>
      <c r="AR263" s="4"/>
      <c r="AS263" s="4"/>
      <c r="AU263" s="4"/>
      <c r="AV263" s="4"/>
      <c r="AX263" s="4"/>
      <c r="AY263" s="4"/>
      <c r="BA263" s="4"/>
      <c r="BB263" s="4"/>
      <c r="BD263" s="4"/>
      <c r="BE263" s="4"/>
      <c r="BG263" s="4"/>
      <c r="BH263" s="4"/>
      <c r="BJ263" s="4"/>
      <c r="BK263" s="4"/>
      <c r="BM263" s="4"/>
      <c r="BN263" s="4"/>
      <c r="BO263" s="4"/>
      <c r="BP263" s="4"/>
      <c r="BQ263" s="4"/>
      <c r="BR263" s="4"/>
      <c r="BS263" s="4"/>
      <c r="BT263" s="4"/>
      <c r="BU263" s="4"/>
      <c r="BV263" s="4"/>
      <c r="BW263" s="4"/>
      <c r="BX263" s="29"/>
      <c r="BY263" s="4"/>
      <c r="BZ263" s="4"/>
      <c r="CA263" s="18"/>
      <c r="CB263" s="18"/>
      <c r="CD263" s="18"/>
      <c r="CE263" s="18"/>
      <c r="CG263" s="18"/>
      <c r="CH263" s="18"/>
      <c r="CI263" s="18"/>
      <c r="CJ263" s="18"/>
      <c r="CK263" s="18"/>
      <c r="CL263" s="18"/>
      <c r="CN263" s="18"/>
      <c r="CO263" s="18"/>
      <c r="CP263" s="18"/>
      <c r="CT263" s="18"/>
      <c r="CU263" s="18"/>
      <c r="CV263" s="18"/>
      <c r="CW263" s="18"/>
      <c r="CX263" s="18"/>
      <c r="CY263" s="18"/>
      <c r="CZ263" s="18"/>
      <c r="DA263" s="18"/>
      <c r="DB263" s="18"/>
      <c r="DC263" s="18"/>
      <c r="DD263" s="18"/>
      <c r="DF263" s="18"/>
      <c r="DH263" s="18"/>
      <c r="ED263" s="31"/>
      <c r="EE263" s="31"/>
      <c r="EF263" s="18"/>
      <c r="ET263" s="27"/>
      <c r="EU263" s="27"/>
      <c r="EV263" s="27"/>
      <c r="EW263" s="18"/>
      <c r="EX263" s="18"/>
      <c r="EY263" s="18"/>
      <c r="EZ263" s="18"/>
      <c r="FA263" s="18"/>
      <c r="FB263" s="18"/>
      <c r="FC263" s="18"/>
      <c r="FD263" s="18"/>
      <c r="FE263" s="18"/>
      <c r="FF263" s="18"/>
      <c r="FG263" s="18"/>
      <c r="FH263" s="18"/>
      <c r="FI263" s="18"/>
      <c r="FJ263" s="18"/>
      <c r="FK263" s="18"/>
      <c r="FL263" s="18"/>
      <c r="FM263" s="18"/>
      <c r="FO263" s="18"/>
      <c r="FQ263" s="18"/>
      <c r="FS263" s="18"/>
      <c r="FU263" s="18"/>
      <c r="FV263" s="18"/>
      <c r="FW263" s="18"/>
      <c r="FX263" s="18"/>
      <c r="FY263" s="18"/>
      <c r="FZ263" s="18"/>
      <c r="GB263" s="18"/>
      <c r="GD263" s="18"/>
      <c r="GE263" s="18"/>
    </row>
    <row r="264" spans="1:187" s="5" customFormat="1" x14ac:dyDescent="0.2">
      <c r="A264" s="26"/>
      <c r="B264" s="18"/>
      <c r="G264" s="27"/>
      <c r="H264" s="27"/>
      <c r="I264" s="27"/>
      <c r="J264" s="27"/>
      <c r="K264" s="27"/>
      <c r="L264" s="27"/>
      <c r="M264" s="27"/>
      <c r="N264" s="27"/>
      <c r="O264" s="27"/>
      <c r="P264" s="27"/>
      <c r="Q264" s="27"/>
      <c r="R264" s="27"/>
      <c r="S264" s="27"/>
      <c r="T264" s="27"/>
      <c r="U264" s="27"/>
      <c r="V264" s="27"/>
      <c r="W264" s="27"/>
      <c r="X264" s="27"/>
      <c r="Y264" s="27"/>
      <c r="Z264" s="27"/>
      <c r="AA264" s="27"/>
      <c r="AB264" s="27"/>
      <c r="AC264" s="27"/>
      <c r="AD264" s="27"/>
      <c r="AE264" s="94"/>
      <c r="AF264" s="94"/>
      <c r="AG264" s="94"/>
      <c r="AH264" s="94"/>
      <c r="AI264" s="94"/>
      <c r="AJ264" s="94"/>
      <c r="AK264" s="94"/>
      <c r="AL264" s="94"/>
      <c r="AM264" s="94"/>
      <c r="AN264" s="94"/>
      <c r="AO264" s="94"/>
      <c r="AP264" s="94"/>
      <c r="AR264" s="4"/>
      <c r="AS264" s="4"/>
      <c r="AU264" s="4"/>
      <c r="AV264" s="4"/>
      <c r="AX264" s="4"/>
      <c r="AY264" s="4"/>
      <c r="BA264" s="4"/>
      <c r="BB264" s="4"/>
      <c r="BD264" s="4"/>
      <c r="BE264" s="4"/>
      <c r="BG264" s="4"/>
      <c r="BH264" s="4"/>
      <c r="BJ264" s="4"/>
      <c r="BK264" s="4"/>
      <c r="BM264" s="4"/>
      <c r="BN264" s="4"/>
      <c r="BO264" s="4"/>
      <c r="BP264" s="4"/>
      <c r="BQ264" s="4"/>
      <c r="BR264" s="4"/>
      <c r="BS264" s="4"/>
      <c r="BT264" s="4"/>
      <c r="BU264" s="4"/>
      <c r="BV264" s="4"/>
      <c r="BW264" s="4"/>
      <c r="BX264" s="29"/>
      <c r="BY264" s="4"/>
      <c r="BZ264" s="4"/>
      <c r="CA264" s="18"/>
      <c r="CB264" s="18"/>
      <c r="CD264" s="18"/>
      <c r="CE264" s="18"/>
      <c r="CG264" s="18"/>
      <c r="CH264" s="18"/>
      <c r="CI264" s="18"/>
      <c r="CK264" s="18"/>
      <c r="CL264" s="18"/>
      <c r="CN264" s="18"/>
      <c r="CO264" s="18"/>
      <c r="CP264" s="18"/>
      <c r="CT264" s="18"/>
      <c r="CU264" s="18"/>
      <c r="CV264" s="18"/>
      <c r="CW264" s="18"/>
      <c r="CX264" s="18"/>
      <c r="CY264" s="18"/>
      <c r="CZ264" s="18"/>
      <c r="DA264" s="18"/>
      <c r="DB264" s="18"/>
      <c r="DC264" s="18"/>
      <c r="DD264" s="18"/>
      <c r="DF264" s="18"/>
      <c r="DG264" s="18"/>
      <c r="DH264" s="18"/>
      <c r="ED264" s="31"/>
      <c r="EE264" s="31"/>
      <c r="ET264" s="27"/>
      <c r="EU264" s="27"/>
      <c r="EV264" s="27"/>
      <c r="EW264" s="18"/>
      <c r="EX264" s="18"/>
      <c r="EY264" s="18"/>
      <c r="EZ264" s="18"/>
      <c r="FA264" s="18"/>
      <c r="FB264" s="18"/>
      <c r="FC264" s="18"/>
      <c r="FD264" s="18"/>
      <c r="FE264" s="18"/>
      <c r="FF264" s="18"/>
      <c r="FG264" s="18"/>
      <c r="FH264" s="18"/>
      <c r="FI264" s="18"/>
      <c r="FJ264" s="18"/>
      <c r="FK264" s="18"/>
      <c r="FL264" s="18"/>
      <c r="FM264" s="18"/>
      <c r="FO264" s="18"/>
      <c r="FQ264" s="18"/>
      <c r="FS264" s="18"/>
      <c r="FU264" s="18"/>
      <c r="FV264" s="18"/>
      <c r="FW264" s="18"/>
      <c r="FX264" s="18"/>
      <c r="FY264" s="18"/>
      <c r="FZ264" s="18"/>
      <c r="GB264" s="18"/>
      <c r="GD264" s="18"/>
      <c r="GE264" s="18"/>
    </row>
    <row r="265" spans="1:187" s="5" customFormat="1" x14ac:dyDescent="0.2">
      <c r="A265" s="26"/>
      <c r="B265" s="18"/>
      <c r="G265" s="27"/>
      <c r="H265" s="27"/>
      <c r="I265" s="27"/>
      <c r="J265" s="27"/>
      <c r="K265" s="27"/>
      <c r="L265" s="27"/>
      <c r="M265" s="27"/>
      <c r="N265" s="27"/>
      <c r="O265" s="27"/>
      <c r="P265" s="27"/>
      <c r="Q265" s="27"/>
      <c r="R265" s="27"/>
      <c r="S265" s="27"/>
      <c r="T265" s="27"/>
      <c r="U265" s="27"/>
      <c r="V265" s="27"/>
      <c r="W265" s="27"/>
      <c r="X265" s="27"/>
      <c r="Y265" s="27"/>
      <c r="Z265" s="27"/>
      <c r="AA265" s="27"/>
      <c r="AB265" s="27"/>
      <c r="AC265" s="27"/>
      <c r="AD265" s="27"/>
      <c r="AE265" s="94"/>
      <c r="AF265" s="94"/>
      <c r="AG265" s="94"/>
      <c r="AH265" s="94"/>
      <c r="AI265" s="94"/>
      <c r="AJ265" s="94"/>
      <c r="AK265" s="94"/>
      <c r="AL265" s="94"/>
      <c r="AM265" s="94"/>
      <c r="AN265" s="94"/>
      <c r="AO265" s="94"/>
      <c r="AP265" s="94"/>
      <c r="AR265" s="4"/>
      <c r="AS265" s="4"/>
      <c r="AU265" s="4"/>
      <c r="AV265" s="4"/>
      <c r="AX265" s="4"/>
      <c r="AY265" s="4"/>
      <c r="BA265" s="4"/>
      <c r="BB265" s="4"/>
      <c r="BD265" s="4"/>
      <c r="BE265" s="4"/>
      <c r="BG265" s="4"/>
      <c r="BH265" s="4"/>
      <c r="BJ265" s="4"/>
      <c r="BK265" s="4"/>
      <c r="BM265" s="4"/>
      <c r="BN265" s="4"/>
      <c r="BO265" s="4"/>
      <c r="BP265" s="4"/>
      <c r="BQ265" s="4"/>
      <c r="BR265" s="4"/>
      <c r="BS265" s="4"/>
      <c r="BT265" s="4"/>
      <c r="BU265" s="4"/>
      <c r="BV265" s="4"/>
      <c r="BW265" s="4"/>
      <c r="BX265" s="29"/>
      <c r="BY265" s="4"/>
      <c r="BZ265" s="4"/>
      <c r="CA265" s="18"/>
      <c r="CB265" s="18"/>
      <c r="CD265" s="18"/>
      <c r="CE265" s="18"/>
      <c r="CF265" s="18"/>
      <c r="CG265" s="18"/>
      <c r="CH265" s="18"/>
      <c r="CI265" s="18"/>
      <c r="CJ265" s="18"/>
      <c r="CK265" s="18"/>
      <c r="CL265" s="18"/>
      <c r="CN265" s="18"/>
      <c r="CO265" s="18"/>
      <c r="CP265" s="18"/>
      <c r="CT265" s="18"/>
      <c r="CU265" s="18"/>
      <c r="CV265" s="18"/>
      <c r="CW265" s="18"/>
      <c r="CX265" s="18"/>
      <c r="CY265" s="18"/>
      <c r="CZ265" s="18"/>
      <c r="DA265" s="18"/>
      <c r="DB265" s="18"/>
      <c r="DC265" s="18"/>
      <c r="DD265" s="18"/>
      <c r="DF265" s="18"/>
      <c r="DG265" s="18"/>
      <c r="DH265" s="18"/>
      <c r="DJ265" s="18"/>
      <c r="ED265" s="31"/>
      <c r="EE265" s="31"/>
      <c r="ET265" s="27"/>
      <c r="EU265" s="27"/>
      <c r="EV265" s="27"/>
      <c r="EW265" s="18"/>
      <c r="EX265" s="18"/>
      <c r="EY265" s="18"/>
      <c r="EZ265" s="18"/>
      <c r="FA265" s="18"/>
      <c r="FB265" s="18"/>
      <c r="FC265" s="18"/>
      <c r="FD265" s="18"/>
      <c r="FE265" s="18"/>
      <c r="FF265" s="18"/>
      <c r="FG265" s="18"/>
      <c r="FH265" s="18"/>
      <c r="FI265" s="18"/>
      <c r="FJ265" s="18"/>
      <c r="FK265" s="18"/>
      <c r="FL265" s="18"/>
      <c r="FM265" s="18"/>
      <c r="FO265" s="18"/>
      <c r="FQ265" s="18"/>
      <c r="FS265" s="18"/>
      <c r="FU265" s="18"/>
      <c r="FV265" s="18"/>
      <c r="FW265" s="18"/>
      <c r="FX265" s="18"/>
      <c r="FY265" s="18"/>
      <c r="FZ265" s="18"/>
      <c r="GB265" s="18"/>
      <c r="GE265" s="18"/>
    </row>
    <row r="266" spans="1:187" s="5" customFormat="1" x14ac:dyDescent="0.2">
      <c r="A266" s="26"/>
      <c r="B266" s="18"/>
      <c r="G266" s="27"/>
      <c r="H266" s="27"/>
      <c r="I266" s="27"/>
      <c r="J266" s="27"/>
      <c r="K266" s="27"/>
      <c r="L266" s="27"/>
      <c r="M266" s="27"/>
      <c r="N266" s="27"/>
      <c r="O266" s="27"/>
      <c r="P266" s="27"/>
      <c r="Q266" s="27"/>
      <c r="R266" s="27"/>
      <c r="S266" s="27"/>
      <c r="T266" s="27"/>
      <c r="U266" s="27"/>
      <c r="V266" s="27"/>
      <c r="W266" s="27"/>
      <c r="X266" s="27"/>
      <c r="Y266" s="27"/>
      <c r="Z266" s="27"/>
      <c r="AA266" s="27"/>
      <c r="AB266" s="27"/>
      <c r="AC266" s="27"/>
      <c r="AD266" s="27"/>
      <c r="AE266" s="94"/>
      <c r="AF266" s="94"/>
      <c r="AG266" s="94"/>
      <c r="AH266" s="94"/>
      <c r="AI266" s="94"/>
      <c r="AJ266" s="94"/>
      <c r="AK266" s="94"/>
      <c r="AL266" s="94"/>
      <c r="AM266" s="94"/>
      <c r="AN266" s="94"/>
      <c r="AO266" s="94"/>
      <c r="AP266" s="94"/>
      <c r="AR266" s="4"/>
      <c r="AS266" s="4"/>
      <c r="AU266" s="4"/>
      <c r="AV266" s="4"/>
      <c r="AX266" s="4"/>
      <c r="AY266" s="4"/>
      <c r="BA266" s="4"/>
      <c r="BB266" s="4"/>
      <c r="BD266" s="4"/>
      <c r="BE266" s="4"/>
      <c r="BG266" s="4"/>
      <c r="BH266" s="4"/>
      <c r="BJ266" s="4"/>
      <c r="BK266" s="4"/>
      <c r="BM266" s="4"/>
      <c r="BN266" s="4"/>
      <c r="BO266" s="4"/>
      <c r="BP266" s="4"/>
      <c r="BQ266" s="4"/>
      <c r="BR266" s="4"/>
      <c r="BS266" s="4"/>
      <c r="BT266" s="4"/>
      <c r="BU266" s="4"/>
      <c r="BV266" s="4"/>
      <c r="BW266" s="4"/>
      <c r="BX266" s="29"/>
      <c r="BY266" s="4"/>
      <c r="BZ266" s="4"/>
      <c r="CA266" s="18"/>
      <c r="CB266" s="18"/>
      <c r="CD266" s="18"/>
      <c r="CE266" s="18"/>
      <c r="CG266" s="18"/>
      <c r="CH266" s="18"/>
      <c r="CI266" s="18"/>
      <c r="CK266" s="18"/>
      <c r="CL266" s="18"/>
      <c r="CN266" s="18"/>
      <c r="CO266" s="18"/>
      <c r="CP266" s="18"/>
      <c r="CT266" s="18"/>
      <c r="CU266" s="18"/>
      <c r="CV266" s="18"/>
      <c r="CW266" s="18"/>
      <c r="CX266" s="18"/>
      <c r="CY266" s="18"/>
      <c r="CZ266" s="18"/>
      <c r="DA266" s="18"/>
      <c r="DB266" s="18"/>
      <c r="DC266" s="18"/>
      <c r="DD266" s="18"/>
      <c r="DF266" s="18"/>
      <c r="DG266" s="18"/>
      <c r="DH266" s="18"/>
      <c r="DT266" s="18"/>
      <c r="ED266" s="31"/>
      <c r="EE266" s="31"/>
      <c r="EQ266" s="18"/>
      <c r="ET266" s="27"/>
      <c r="EU266" s="27"/>
      <c r="EV266" s="27"/>
      <c r="EW266" s="18"/>
      <c r="EX266" s="18"/>
      <c r="EY266" s="18"/>
      <c r="EZ266" s="18"/>
      <c r="FA266" s="18"/>
      <c r="FB266" s="18"/>
      <c r="FC266" s="18"/>
      <c r="FD266" s="18"/>
      <c r="FE266" s="18"/>
      <c r="FF266" s="18"/>
      <c r="FG266" s="18"/>
      <c r="FH266" s="18"/>
      <c r="FI266" s="18"/>
      <c r="FJ266" s="18"/>
      <c r="FK266" s="18"/>
      <c r="FL266" s="18"/>
      <c r="FM266" s="18"/>
      <c r="FO266" s="18"/>
      <c r="FQ266" s="18"/>
      <c r="FS266" s="18"/>
      <c r="FU266" s="18"/>
      <c r="FV266" s="18"/>
      <c r="FW266" s="18"/>
      <c r="FX266" s="18"/>
      <c r="FY266" s="18"/>
      <c r="FZ266" s="18"/>
      <c r="GB266" s="18"/>
      <c r="GD266" s="18"/>
      <c r="GE266" s="18"/>
    </row>
    <row r="267" spans="1:187" s="5" customFormat="1" x14ac:dyDescent="0.2">
      <c r="A267" s="26"/>
      <c r="B267" s="18"/>
      <c r="G267" s="27"/>
      <c r="H267" s="27"/>
      <c r="I267" s="27"/>
      <c r="J267" s="27"/>
      <c r="K267" s="27"/>
      <c r="L267" s="27"/>
      <c r="M267" s="27"/>
      <c r="N267" s="27"/>
      <c r="O267" s="27"/>
      <c r="P267" s="27"/>
      <c r="Q267" s="27"/>
      <c r="R267" s="27"/>
      <c r="S267" s="27"/>
      <c r="T267" s="27"/>
      <c r="U267" s="27"/>
      <c r="V267" s="27"/>
      <c r="W267" s="27"/>
      <c r="X267" s="27"/>
      <c r="Y267" s="27"/>
      <c r="Z267" s="27"/>
      <c r="AA267" s="27"/>
      <c r="AB267" s="27"/>
      <c r="AC267" s="27"/>
      <c r="AD267" s="27"/>
      <c r="AE267" s="94"/>
      <c r="AF267" s="94"/>
      <c r="AG267" s="94"/>
      <c r="AH267" s="94"/>
      <c r="AI267" s="94"/>
      <c r="AJ267" s="94"/>
      <c r="AK267" s="94"/>
      <c r="AL267" s="94"/>
      <c r="AM267" s="94"/>
      <c r="AN267" s="94"/>
      <c r="AO267" s="94"/>
      <c r="AP267" s="94"/>
      <c r="AR267" s="4"/>
      <c r="AS267" s="4"/>
      <c r="AU267" s="4"/>
      <c r="AV267" s="4"/>
      <c r="AX267" s="4"/>
      <c r="AY267" s="4"/>
      <c r="BA267" s="4"/>
      <c r="BB267" s="4"/>
      <c r="BD267" s="4"/>
      <c r="BE267" s="4"/>
      <c r="BG267" s="4"/>
      <c r="BH267" s="4"/>
      <c r="BJ267" s="4"/>
      <c r="BK267" s="4"/>
      <c r="BM267" s="4"/>
      <c r="BN267" s="4"/>
      <c r="BO267" s="4"/>
      <c r="BP267" s="4"/>
      <c r="BQ267" s="4"/>
      <c r="BR267" s="4"/>
      <c r="BS267" s="4"/>
      <c r="BT267" s="4"/>
      <c r="BU267" s="4"/>
      <c r="BV267" s="4"/>
      <c r="BW267" s="4"/>
      <c r="BX267" s="29"/>
      <c r="BY267" s="4"/>
      <c r="BZ267" s="4"/>
      <c r="CA267" s="18"/>
      <c r="CB267" s="18"/>
      <c r="CC267" s="18"/>
      <c r="CD267" s="18"/>
      <c r="CE267" s="18"/>
      <c r="CF267" s="18"/>
      <c r="CG267" s="18"/>
      <c r="CH267" s="18"/>
      <c r="CI267" s="18"/>
      <c r="CJ267" s="18"/>
      <c r="CK267" s="18"/>
      <c r="CL267" s="18"/>
      <c r="CM267" s="18"/>
      <c r="CN267" s="18"/>
      <c r="CO267" s="18"/>
      <c r="CP267" s="18"/>
      <c r="CQ267" s="18"/>
      <c r="CS267" s="18"/>
      <c r="CT267" s="18"/>
      <c r="CU267" s="18"/>
      <c r="CV267" s="18"/>
      <c r="CW267" s="18"/>
      <c r="CX267" s="18"/>
      <c r="CY267" s="18"/>
      <c r="CZ267" s="18"/>
      <c r="DA267" s="18"/>
      <c r="DB267" s="18"/>
      <c r="DC267" s="18"/>
      <c r="DD267" s="18"/>
      <c r="DE267" s="18"/>
      <c r="DF267" s="18"/>
      <c r="DG267" s="18"/>
      <c r="DH267" s="18"/>
      <c r="DJ267" s="18"/>
      <c r="DM267" s="18"/>
      <c r="DP267" s="18"/>
      <c r="DR267" s="18"/>
      <c r="DT267" s="18"/>
      <c r="DW267" s="18"/>
      <c r="EA267" s="18"/>
      <c r="EC267" s="18"/>
      <c r="ED267" s="31"/>
      <c r="EE267" s="31"/>
      <c r="EF267" s="18"/>
      <c r="EI267" s="18"/>
      <c r="EJ267" s="18"/>
      <c r="EK267" s="18"/>
      <c r="EL267" s="18"/>
      <c r="EM267" s="18"/>
      <c r="EN267" s="18"/>
      <c r="EO267" s="18"/>
      <c r="EP267" s="18"/>
      <c r="EQ267" s="18"/>
      <c r="ET267" s="27"/>
      <c r="EU267" s="27"/>
      <c r="EV267" s="27"/>
      <c r="EW267" s="18"/>
      <c r="EX267" s="18"/>
      <c r="EY267" s="18"/>
      <c r="EZ267" s="18"/>
      <c r="FA267" s="18"/>
      <c r="FB267" s="18"/>
      <c r="FC267" s="18"/>
      <c r="FD267" s="18"/>
      <c r="FE267" s="18"/>
      <c r="FF267" s="18"/>
      <c r="FG267" s="18"/>
      <c r="FH267" s="18"/>
      <c r="FI267" s="18"/>
      <c r="FJ267" s="18"/>
      <c r="FK267" s="18"/>
      <c r="FL267" s="18"/>
      <c r="FM267" s="18"/>
      <c r="FO267" s="18"/>
      <c r="FQ267" s="18"/>
      <c r="FS267" s="18"/>
      <c r="FU267" s="18"/>
      <c r="FV267" s="18"/>
      <c r="FW267" s="18"/>
      <c r="FX267" s="18"/>
      <c r="FY267" s="18"/>
      <c r="FZ267" s="18"/>
      <c r="GB267" s="18"/>
      <c r="GD267" s="18"/>
      <c r="GE267" s="18"/>
    </row>
    <row r="268" spans="1:187" s="5" customFormat="1" x14ac:dyDescent="0.2">
      <c r="A268" s="26"/>
      <c r="B268" s="18"/>
      <c r="G268" s="27"/>
      <c r="H268" s="27"/>
      <c r="I268" s="27"/>
      <c r="J268" s="27"/>
      <c r="K268" s="27"/>
      <c r="L268" s="27"/>
      <c r="M268" s="27"/>
      <c r="N268" s="27"/>
      <c r="O268" s="27"/>
      <c r="P268" s="27"/>
      <c r="Q268" s="27"/>
      <c r="R268" s="27"/>
      <c r="S268" s="27"/>
      <c r="T268" s="27"/>
      <c r="U268" s="27"/>
      <c r="V268" s="27"/>
      <c r="W268" s="27"/>
      <c r="X268" s="27"/>
      <c r="Y268" s="27"/>
      <c r="Z268" s="27"/>
      <c r="AA268" s="27"/>
      <c r="AB268" s="27"/>
      <c r="AC268" s="27"/>
      <c r="AD268" s="27"/>
      <c r="AE268" s="94"/>
      <c r="AF268" s="94"/>
      <c r="AG268" s="94"/>
      <c r="AH268" s="94"/>
      <c r="AI268" s="94"/>
      <c r="AJ268" s="94"/>
      <c r="AK268" s="94"/>
      <c r="AL268" s="94"/>
      <c r="AM268" s="94"/>
      <c r="AN268" s="94"/>
      <c r="AO268" s="94"/>
      <c r="AP268" s="94"/>
      <c r="AR268" s="4"/>
      <c r="AS268" s="4"/>
      <c r="AU268" s="4"/>
      <c r="AV268" s="4"/>
      <c r="AX268" s="4"/>
      <c r="AY268" s="4"/>
      <c r="BA268" s="4"/>
      <c r="BB268" s="4"/>
      <c r="BD268" s="4"/>
      <c r="BE268" s="4"/>
      <c r="BG268" s="4"/>
      <c r="BH268" s="4"/>
      <c r="BJ268" s="4"/>
      <c r="BK268" s="4"/>
      <c r="BM268" s="4"/>
      <c r="BN268" s="4"/>
      <c r="BO268" s="4"/>
      <c r="BP268" s="4"/>
      <c r="BQ268" s="4"/>
      <c r="BR268" s="4"/>
      <c r="BS268" s="4"/>
      <c r="BT268" s="4"/>
      <c r="BU268" s="4"/>
      <c r="BV268" s="4"/>
      <c r="BW268" s="4"/>
      <c r="BX268" s="29"/>
      <c r="BY268" s="4"/>
      <c r="BZ268" s="4"/>
      <c r="CA268" s="18"/>
      <c r="CB268" s="18"/>
      <c r="CD268" s="18"/>
      <c r="CE268" s="18"/>
      <c r="CG268" s="18"/>
      <c r="CH268" s="18"/>
      <c r="CI268" s="18"/>
      <c r="CK268" s="18"/>
      <c r="CL268" s="18"/>
      <c r="CM268" s="18"/>
      <c r="CN268" s="18"/>
      <c r="CO268" s="18"/>
      <c r="CP268" s="18"/>
      <c r="CT268" s="18"/>
      <c r="CU268" s="18"/>
      <c r="CV268" s="18"/>
      <c r="CW268" s="18"/>
      <c r="CX268" s="18"/>
      <c r="CY268" s="18"/>
      <c r="CZ268" s="18"/>
      <c r="DA268" s="18"/>
      <c r="DB268" s="18"/>
      <c r="DC268" s="18"/>
      <c r="DD268" s="18"/>
      <c r="DF268" s="18"/>
      <c r="DG268" s="18"/>
      <c r="DH268" s="18"/>
      <c r="ED268" s="31"/>
      <c r="EE268" s="31"/>
      <c r="ET268" s="27"/>
      <c r="EU268" s="27"/>
      <c r="EV268" s="27"/>
      <c r="EW268" s="18"/>
      <c r="EX268" s="18"/>
      <c r="EY268" s="18"/>
      <c r="EZ268" s="18"/>
      <c r="FA268" s="18"/>
      <c r="FB268" s="18"/>
      <c r="FC268" s="18"/>
      <c r="FD268" s="18"/>
      <c r="FE268" s="18"/>
      <c r="FF268" s="18"/>
      <c r="FG268" s="18"/>
      <c r="FI268" s="18"/>
      <c r="FJ268" s="18"/>
      <c r="FK268" s="18"/>
      <c r="FL268" s="18"/>
      <c r="FM268" s="18"/>
      <c r="FO268" s="18"/>
      <c r="FQ268" s="18"/>
      <c r="FS268" s="18"/>
      <c r="FU268" s="18"/>
      <c r="FV268" s="18"/>
      <c r="FW268" s="18"/>
      <c r="FX268" s="18"/>
      <c r="FY268" s="18"/>
      <c r="FZ268" s="18"/>
      <c r="GB268" s="18"/>
      <c r="GD268" s="18"/>
      <c r="GE268" s="18"/>
    </row>
    <row r="269" spans="1:187" s="5" customFormat="1" x14ac:dyDescent="0.2">
      <c r="A269" s="26"/>
      <c r="B269" s="18"/>
      <c r="G269" s="27"/>
      <c r="H269" s="27"/>
      <c r="I269" s="27"/>
      <c r="J269" s="27"/>
      <c r="K269" s="27"/>
      <c r="L269" s="27"/>
      <c r="M269" s="27"/>
      <c r="N269" s="27"/>
      <c r="O269" s="27"/>
      <c r="P269" s="27"/>
      <c r="Q269" s="27"/>
      <c r="R269" s="27"/>
      <c r="S269" s="27"/>
      <c r="T269" s="27"/>
      <c r="U269" s="27"/>
      <c r="V269" s="27"/>
      <c r="W269" s="27"/>
      <c r="X269" s="27"/>
      <c r="Y269" s="27"/>
      <c r="Z269" s="27"/>
      <c r="AA269" s="27"/>
      <c r="AB269" s="27"/>
      <c r="AC269" s="27"/>
      <c r="AD269" s="27"/>
      <c r="AE269" s="94"/>
      <c r="AF269" s="94"/>
      <c r="AG269" s="94"/>
      <c r="AH269" s="94"/>
      <c r="AI269" s="94"/>
      <c r="AJ269" s="94"/>
      <c r="AK269" s="94"/>
      <c r="AL269" s="94"/>
      <c r="AM269" s="94"/>
      <c r="AN269" s="94"/>
      <c r="AO269" s="94"/>
      <c r="AP269" s="94"/>
      <c r="AR269" s="4"/>
      <c r="AS269" s="4"/>
      <c r="AU269" s="4"/>
      <c r="AV269" s="4"/>
      <c r="AX269" s="4"/>
      <c r="AY269" s="4"/>
      <c r="BA269" s="4"/>
      <c r="BB269" s="4"/>
      <c r="BD269" s="4"/>
      <c r="BE269" s="4"/>
      <c r="BG269" s="4"/>
      <c r="BH269" s="4"/>
      <c r="BJ269" s="4"/>
      <c r="BK269" s="4"/>
      <c r="BM269" s="4"/>
      <c r="BN269" s="4"/>
      <c r="BO269" s="4"/>
      <c r="BP269" s="4"/>
      <c r="BQ269" s="4"/>
      <c r="BR269" s="4"/>
      <c r="BS269" s="4"/>
      <c r="BT269" s="4"/>
      <c r="BU269" s="4"/>
      <c r="BV269" s="4"/>
      <c r="BW269" s="4"/>
      <c r="BX269" s="29"/>
      <c r="BY269" s="4"/>
      <c r="BZ269" s="4"/>
      <c r="CA269" s="18"/>
      <c r="CB269" s="18"/>
      <c r="CD269" s="18"/>
      <c r="CE269" s="18"/>
      <c r="CG269" s="18"/>
      <c r="CH269" s="18"/>
      <c r="CI269" s="18"/>
      <c r="CJ269" s="18"/>
      <c r="CK269" s="18"/>
      <c r="CL269" s="18"/>
      <c r="CN269" s="18"/>
      <c r="CO269" s="18"/>
      <c r="CP269" s="18"/>
      <c r="CT269" s="18"/>
      <c r="CU269" s="18"/>
      <c r="CV269" s="18"/>
      <c r="CW269" s="18"/>
      <c r="CX269" s="18"/>
      <c r="CY269" s="18"/>
      <c r="CZ269" s="18"/>
      <c r="DA269" s="18"/>
      <c r="DB269" s="18"/>
      <c r="DC269" s="18"/>
      <c r="DD269" s="18"/>
      <c r="DF269" s="18"/>
      <c r="DG269" s="18"/>
      <c r="DH269" s="18"/>
      <c r="DJ269" s="18"/>
      <c r="ED269" s="31"/>
      <c r="EE269" s="31"/>
      <c r="ET269" s="27"/>
      <c r="EU269" s="27"/>
      <c r="EV269" s="27"/>
      <c r="EW269" s="18"/>
      <c r="EX269" s="18"/>
      <c r="EY269" s="18"/>
      <c r="EZ269" s="18"/>
      <c r="FA269" s="18"/>
      <c r="FB269" s="18"/>
      <c r="FC269" s="18"/>
      <c r="FD269" s="18"/>
      <c r="FE269" s="18"/>
      <c r="FF269" s="18"/>
      <c r="FG269" s="18"/>
      <c r="FH269" s="18"/>
      <c r="FI269" s="18"/>
      <c r="FJ269" s="18"/>
      <c r="FK269" s="18"/>
      <c r="FL269" s="18"/>
      <c r="FM269" s="18"/>
      <c r="FO269" s="18"/>
      <c r="FQ269" s="18"/>
      <c r="FS269" s="18"/>
      <c r="FU269" s="18"/>
      <c r="FV269" s="18"/>
      <c r="FW269" s="18"/>
      <c r="FX269" s="18"/>
      <c r="FY269" s="18"/>
      <c r="FZ269" s="18"/>
      <c r="GB269" s="18"/>
      <c r="GE269" s="18"/>
    </row>
    <row r="270" spans="1:187" s="5" customFormat="1" x14ac:dyDescent="0.2">
      <c r="A270" s="26"/>
      <c r="B270" s="18"/>
      <c r="G270" s="27"/>
      <c r="H270" s="27"/>
      <c r="I270" s="27"/>
      <c r="J270" s="27"/>
      <c r="K270" s="27"/>
      <c r="L270" s="27"/>
      <c r="M270" s="27"/>
      <c r="N270" s="27"/>
      <c r="O270" s="27"/>
      <c r="P270" s="27"/>
      <c r="Q270" s="27"/>
      <c r="R270" s="27"/>
      <c r="S270" s="27"/>
      <c r="T270" s="27"/>
      <c r="U270" s="27"/>
      <c r="V270" s="27"/>
      <c r="W270" s="27"/>
      <c r="X270" s="27"/>
      <c r="Y270" s="27"/>
      <c r="Z270" s="27"/>
      <c r="AA270" s="27"/>
      <c r="AB270" s="27"/>
      <c r="AC270" s="27"/>
      <c r="AD270" s="27"/>
      <c r="AE270" s="94"/>
      <c r="AF270" s="94"/>
      <c r="AG270" s="94"/>
      <c r="AH270" s="94"/>
      <c r="AI270" s="94"/>
      <c r="AJ270" s="94"/>
      <c r="AK270" s="94"/>
      <c r="AL270" s="94"/>
      <c r="AM270" s="94"/>
      <c r="AN270" s="94"/>
      <c r="AO270" s="94"/>
      <c r="AP270" s="94"/>
      <c r="AR270" s="4"/>
      <c r="AS270" s="4"/>
      <c r="AU270" s="4"/>
      <c r="AV270" s="4"/>
      <c r="AX270" s="4"/>
      <c r="AY270" s="4"/>
      <c r="BA270" s="4"/>
      <c r="BB270" s="4"/>
      <c r="BD270" s="4"/>
      <c r="BE270" s="4"/>
      <c r="BG270" s="4"/>
      <c r="BH270" s="4"/>
      <c r="BJ270" s="4"/>
      <c r="BK270" s="4"/>
      <c r="BM270" s="4"/>
      <c r="BN270" s="4"/>
      <c r="BO270" s="4"/>
      <c r="BP270" s="4"/>
      <c r="BQ270" s="4"/>
      <c r="BR270" s="4"/>
      <c r="BS270" s="4"/>
      <c r="BT270" s="4"/>
      <c r="BU270" s="4"/>
      <c r="BV270" s="4"/>
      <c r="BW270" s="4"/>
      <c r="BX270" s="29"/>
      <c r="BY270" s="4"/>
      <c r="BZ270" s="4"/>
      <c r="CA270" s="18"/>
      <c r="CB270" s="18"/>
      <c r="CD270" s="18"/>
      <c r="CE270" s="18"/>
      <c r="CG270" s="18"/>
      <c r="CI270" s="18"/>
      <c r="CK270" s="18"/>
      <c r="CL270" s="18"/>
      <c r="CN270" s="18"/>
      <c r="CO270" s="18"/>
      <c r="CP270" s="18"/>
      <c r="CT270" s="18"/>
      <c r="CU270" s="18"/>
      <c r="CV270" s="18"/>
      <c r="CW270" s="18"/>
      <c r="CX270" s="18"/>
      <c r="CY270" s="18"/>
      <c r="CZ270" s="18"/>
      <c r="DA270" s="18"/>
      <c r="DB270" s="18"/>
      <c r="DC270" s="18"/>
      <c r="DD270" s="18"/>
      <c r="DF270" s="18"/>
      <c r="DH270" s="18"/>
      <c r="ED270" s="31"/>
      <c r="EE270" s="31"/>
      <c r="ET270" s="27"/>
      <c r="EU270" s="27"/>
      <c r="EV270" s="27"/>
      <c r="EW270" s="18"/>
      <c r="EX270" s="18"/>
      <c r="EY270" s="18"/>
      <c r="EZ270" s="18"/>
      <c r="FA270" s="18"/>
      <c r="FB270" s="18"/>
      <c r="FC270" s="18"/>
      <c r="FD270" s="18"/>
      <c r="FE270" s="18"/>
      <c r="FF270" s="18"/>
      <c r="FG270" s="18"/>
      <c r="FH270" s="18"/>
      <c r="FI270" s="18"/>
      <c r="FJ270" s="18"/>
      <c r="FK270" s="18"/>
      <c r="FL270" s="18"/>
      <c r="FM270" s="18"/>
      <c r="FO270" s="18"/>
      <c r="FQ270" s="18"/>
      <c r="FS270" s="18"/>
      <c r="FU270" s="18"/>
      <c r="FV270" s="18"/>
      <c r="FW270" s="18"/>
      <c r="FX270" s="18"/>
      <c r="FY270" s="18"/>
      <c r="FZ270" s="18"/>
      <c r="GB270" s="18"/>
      <c r="GE270" s="18"/>
    </row>
    <row r="271" spans="1:187" s="5" customFormat="1" x14ac:dyDescent="0.2">
      <c r="A271" s="26"/>
      <c r="E271" s="18"/>
      <c r="F271" s="18"/>
      <c r="G271" s="27"/>
      <c r="H271" s="27"/>
      <c r="I271" s="27"/>
      <c r="J271" s="27"/>
      <c r="K271" s="27"/>
      <c r="L271" s="27"/>
      <c r="M271" s="27"/>
      <c r="N271" s="27"/>
      <c r="O271" s="27"/>
      <c r="P271" s="27"/>
      <c r="Q271" s="27"/>
      <c r="R271" s="27"/>
      <c r="S271" s="27"/>
      <c r="T271" s="27"/>
      <c r="U271" s="27"/>
      <c r="V271" s="27"/>
      <c r="W271" s="27"/>
      <c r="X271" s="27"/>
      <c r="Y271" s="27"/>
      <c r="Z271" s="27"/>
      <c r="AA271" s="27"/>
      <c r="AB271" s="27"/>
      <c r="AC271" s="27"/>
      <c r="AD271" s="27"/>
      <c r="AE271" s="94"/>
      <c r="AF271" s="94"/>
      <c r="AG271" s="94"/>
      <c r="AH271" s="94"/>
      <c r="AI271" s="94"/>
      <c r="AJ271" s="94"/>
      <c r="AK271" s="94"/>
      <c r="AL271" s="94"/>
      <c r="AM271" s="94"/>
      <c r="AN271" s="94"/>
      <c r="AO271" s="94"/>
      <c r="AP271" s="94"/>
      <c r="AR271" s="4"/>
      <c r="AS271" s="4"/>
      <c r="AU271" s="4"/>
      <c r="AV271" s="4"/>
      <c r="AX271" s="4"/>
      <c r="AY271" s="4"/>
      <c r="BA271" s="4"/>
      <c r="BB271" s="4"/>
      <c r="BD271" s="4"/>
      <c r="BE271" s="4"/>
      <c r="BG271" s="4"/>
      <c r="BH271" s="4"/>
      <c r="BJ271" s="4"/>
      <c r="BK271" s="4"/>
      <c r="BM271" s="4"/>
      <c r="BN271" s="4"/>
      <c r="BO271" s="4"/>
      <c r="BP271" s="4"/>
      <c r="BQ271" s="4"/>
      <c r="BR271" s="4"/>
      <c r="BS271" s="4"/>
      <c r="BT271" s="4"/>
      <c r="BU271" s="4"/>
      <c r="BV271" s="4"/>
      <c r="BW271" s="4"/>
      <c r="BX271" s="29"/>
      <c r="BY271" s="4"/>
      <c r="BZ271" s="4"/>
      <c r="CA271" s="18"/>
      <c r="CB271" s="18"/>
      <c r="CD271" s="18"/>
      <c r="CE271" s="18"/>
      <c r="CG271" s="18"/>
      <c r="CI271" s="18"/>
      <c r="CK271" s="18"/>
      <c r="CL271" s="18"/>
      <c r="CN271" s="18"/>
      <c r="CO271" s="18"/>
      <c r="CP271" s="18"/>
      <c r="CT271" s="18"/>
      <c r="CU271" s="18"/>
      <c r="CV271" s="18"/>
      <c r="CW271" s="18"/>
      <c r="CX271" s="18"/>
      <c r="CY271" s="18"/>
      <c r="CZ271" s="18"/>
      <c r="DA271" s="18"/>
      <c r="DB271" s="18"/>
      <c r="DC271" s="18"/>
      <c r="DD271" s="18"/>
      <c r="DF271" s="18"/>
      <c r="DG271" s="18"/>
      <c r="DH271" s="18"/>
      <c r="ED271" s="31"/>
      <c r="EE271" s="31"/>
      <c r="ET271" s="27"/>
      <c r="EU271" s="27"/>
      <c r="EV271" s="27"/>
      <c r="EW271" s="18"/>
      <c r="EX271" s="18"/>
      <c r="EY271" s="18"/>
      <c r="EZ271" s="18"/>
      <c r="FA271" s="18"/>
      <c r="FB271" s="18"/>
      <c r="FC271" s="18"/>
      <c r="FD271" s="18"/>
      <c r="FE271" s="18"/>
      <c r="FF271" s="18"/>
      <c r="FG271" s="18"/>
      <c r="FH271" s="18"/>
      <c r="FI271" s="18"/>
      <c r="FJ271" s="18"/>
      <c r="FK271" s="18"/>
      <c r="FL271" s="18"/>
      <c r="FM271" s="18"/>
      <c r="FO271" s="18"/>
      <c r="FQ271" s="18"/>
      <c r="FS271" s="18"/>
      <c r="FU271" s="18"/>
      <c r="FV271" s="18"/>
      <c r="FW271" s="18"/>
      <c r="FX271" s="18"/>
      <c r="FY271" s="18"/>
      <c r="FZ271" s="18"/>
      <c r="GB271" s="18"/>
      <c r="GD271" s="18"/>
      <c r="GE271" s="18"/>
    </row>
    <row r="272" spans="1:187" s="5" customFormat="1" x14ac:dyDescent="0.2">
      <c r="A272" s="26"/>
      <c r="B272" s="18"/>
      <c r="G272" s="27"/>
      <c r="H272" s="27"/>
      <c r="I272" s="27"/>
      <c r="J272" s="27"/>
      <c r="K272" s="27"/>
      <c r="L272" s="27"/>
      <c r="M272" s="27"/>
      <c r="N272" s="27"/>
      <c r="O272" s="27"/>
      <c r="P272" s="27"/>
      <c r="Q272" s="27"/>
      <c r="R272" s="27"/>
      <c r="S272" s="27"/>
      <c r="T272" s="27"/>
      <c r="U272" s="27"/>
      <c r="V272" s="27"/>
      <c r="W272" s="27"/>
      <c r="X272" s="27"/>
      <c r="Y272" s="27"/>
      <c r="Z272" s="27"/>
      <c r="AA272" s="27"/>
      <c r="AB272" s="27"/>
      <c r="AC272" s="27"/>
      <c r="AD272" s="27"/>
      <c r="AE272" s="94"/>
      <c r="AF272" s="94"/>
      <c r="AG272" s="94"/>
      <c r="AH272" s="94"/>
      <c r="AI272" s="94"/>
      <c r="AJ272" s="94"/>
      <c r="AK272" s="94"/>
      <c r="AL272" s="94"/>
      <c r="AM272" s="94"/>
      <c r="AN272" s="94"/>
      <c r="AO272" s="94"/>
      <c r="AP272" s="94"/>
      <c r="AR272" s="4"/>
      <c r="AS272" s="4"/>
      <c r="AU272" s="4"/>
      <c r="AV272" s="4"/>
      <c r="AX272" s="4"/>
      <c r="AY272" s="4"/>
      <c r="BA272" s="4"/>
      <c r="BB272" s="4"/>
      <c r="BD272" s="4"/>
      <c r="BE272" s="4"/>
      <c r="BG272" s="4"/>
      <c r="BH272" s="4"/>
      <c r="BJ272" s="4"/>
      <c r="BK272" s="4"/>
      <c r="BM272" s="4"/>
      <c r="BN272" s="4"/>
      <c r="BO272" s="4"/>
      <c r="BP272" s="4"/>
      <c r="BQ272" s="4"/>
      <c r="BR272" s="4"/>
      <c r="BS272" s="4"/>
      <c r="BT272" s="4"/>
      <c r="BU272" s="4"/>
      <c r="BV272" s="4"/>
      <c r="BW272" s="4"/>
      <c r="BX272" s="29"/>
      <c r="BY272" s="4"/>
      <c r="BZ272" s="4"/>
      <c r="CA272" s="18"/>
      <c r="CB272" s="18"/>
      <c r="CD272" s="18"/>
      <c r="CE272" s="18"/>
      <c r="CG272" s="18"/>
      <c r="CH272" s="18"/>
      <c r="CI272" s="18"/>
      <c r="CK272" s="18"/>
      <c r="CL272" s="18"/>
      <c r="CN272" s="18"/>
      <c r="CO272" s="18"/>
      <c r="CP272" s="18"/>
      <c r="CT272" s="18"/>
      <c r="CU272" s="18"/>
      <c r="CV272" s="18"/>
      <c r="CW272" s="18"/>
      <c r="CX272" s="18"/>
      <c r="CY272" s="18"/>
      <c r="CZ272" s="18"/>
      <c r="DA272" s="18"/>
      <c r="DB272" s="18"/>
      <c r="DC272" s="18"/>
      <c r="DD272" s="18"/>
      <c r="DF272" s="18"/>
      <c r="DG272" s="18"/>
      <c r="DH272" s="18"/>
      <c r="DP272" s="18"/>
      <c r="ED272" s="31"/>
      <c r="EE272" s="31"/>
      <c r="EF272" s="18"/>
      <c r="ET272" s="27"/>
      <c r="EU272" s="27"/>
      <c r="EV272" s="27"/>
      <c r="EW272" s="18"/>
      <c r="EX272" s="18"/>
      <c r="EY272" s="18"/>
      <c r="EZ272" s="18"/>
      <c r="FA272" s="18"/>
      <c r="FB272" s="18"/>
      <c r="FC272" s="18"/>
      <c r="FD272" s="18"/>
      <c r="FE272" s="18"/>
      <c r="FF272" s="18"/>
      <c r="FG272" s="18"/>
      <c r="FH272" s="18"/>
      <c r="FI272" s="18"/>
      <c r="FJ272" s="18"/>
      <c r="FK272" s="18"/>
      <c r="FL272" s="18"/>
      <c r="FM272" s="18"/>
      <c r="FO272" s="18"/>
      <c r="FQ272" s="18"/>
      <c r="FS272" s="18"/>
      <c r="FU272" s="18"/>
      <c r="FV272" s="18"/>
      <c r="FW272" s="18"/>
      <c r="FX272" s="18"/>
      <c r="FY272" s="18"/>
      <c r="FZ272" s="18"/>
      <c r="GB272" s="18"/>
      <c r="GD272" s="18"/>
      <c r="GE272" s="18"/>
    </row>
    <row r="273" spans="1:187" s="5" customFormat="1" x14ac:dyDescent="0.2">
      <c r="A273" s="26"/>
      <c r="B273" s="18"/>
      <c r="G273" s="27"/>
      <c r="H273" s="27"/>
      <c r="I273" s="27"/>
      <c r="J273" s="27"/>
      <c r="K273" s="27"/>
      <c r="L273" s="27"/>
      <c r="M273" s="27"/>
      <c r="N273" s="27"/>
      <c r="O273" s="27"/>
      <c r="P273" s="27"/>
      <c r="Q273" s="27"/>
      <c r="R273" s="27"/>
      <c r="S273" s="27"/>
      <c r="T273" s="27"/>
      <c r="U273" s="27"/>
      <c r="V273" s="27"/>
      <c r="W273" s="27"/>
      <c r="X273" s="27"/>
      <c r="Y273" s="27"/>
      <c r="Z273" s="27"/>
      <c r="AA273" s="27"/>
      <c r="AB273" s="27"/>
      <c r="AC273" s="27"/>
      <c r="AD273" s="27"/>
      <c r="AE273" s="94"/>
      <c r="AF273" s="94"/>
      <c r="AG273" s="94"/>
      <c r="AH273" s="94"/>
      <c r="AI273" s="94"/>
      <c r="AJ273" s="94"/>
      <c r="AK273" s="94"/>
      <c r="AL273" s="94"/>
      <c r="AM273" s="94"/>
      <c r="AN273" s="94"/>
      <c r="AO273" s="94"/>
      <c r="AP273" s="94"/>
      <c r="AR273" s="4"/>
      <c r="AS273" s="4"/>
      <c r="AU273" s="4"/>
      <c r="AV273" s="4"/>
      <c r="AX273" s="4"/>
      <c r="AY273" s="4"/>
      <c r="BA273" s="4"/>
      <c r="BB273" s="4"/>
      <c r="BD273" s="4"/>
      <c r="BE273" s="4"/>
      <c r="BG273" s="4"/>
      <c r="BH273" s="4"/>
      <c r="BJ273" s="4"/>
      <c r="BK273" s="4"/>
      <c r="BM273" s="4"/>
      <c r="BN273" s="4"/>
      <c r="BO273" s="4"/>
      <c r="BP273" s="4"/>
      <c r="BQ273" s="4"/>
      <c r="BR273" s="4"/>
      <c r="BS273" s="4"/>
      <c r="BT273" s="4"/>
      <c r="BU273" s="4"/>
      <c r="BV273" s="4"/>
      <c r="BW273" s="4"/>
      <c r="BX273" s="29"/>
      <c r="BY273" s="4"/>
      <c r="BZ273" s="4"/>
      <c r="CA273" s="18"/>
      <c r="CB273" s="18"/>
      <c r="CD273" s="18"/>
      <c r="CE273" s="18"/>
      <c r="CG273" s="18"/>
      <c r="CH273" s="18"/>
      <c r="CI273" s="18"/>
      <c r="CJ273" s="18"/>
      <c r="CK273" s="18"/>
      <c r="CL273" s="18"/>
      <c r="CM273" s="18"/>
      <c r="CN273" s="18"/>
      <c r="CO273" s="18"/>
      <c r="CP273" s="18"/>
      <c r="CT273" s="18"/>
      <c r="CU273" s="18"/>
      <c r="CV273" s="18"/>
      <c r="CW273" s="18"/>
      <c r="CX273" s="18"/>
      <c r="CY273" s="18"/>
      <c r="CZ273" s="18"/>
      <c r="DA273" s="18"/>
      <c r="DB273" s="18"/>
      <c r="DC273" s="18"/>
      <c r="DD273" s="18"/>
      <c r="DF273" s="18"/>
      <c r="DG273" s="18"/>
      <c r="DH273" s="18"/>
      <c r="ED273" s="31"/>
      <c r="EE273" s="31"/>
      <c r="ET273" s="27"/>
      <c r="EU273" s="27"/>
      <c r="EV273" s="27"/>
      <c r="EW273" s="18"/>
      <c r="EX273" s="18"/>
      <c r="EY273" s="18"/>
      <c r="EZ273" s="18"/>
      <c r="FA273" s="18"/>
      <c r="FB273" s="18"/>
      <c r="FC273" s="18"/>
      <c r="FD273" s="18"/>
      <c r="FE273" s="18"/>
      <c r="FF273" s="18"/>
      <c r="FG273" s="18"/>
      <c r="FH273" s="18"/>
      <c r="FJ273" s="18"/>
      <c r="FK273" s="18"/>
      <c r="FL273" s="18"/>
      <c r="FM273" s="18"/>
      <c r="FO273" s="18"/>
      <c r="FQ273" s="18"/>
      <c r="FS273" s="18"/>
      <c r="FU273" s="18"/>
      <c r="FV273" s="18"/>
      <c r="FW273" s="18"/>
      <c r="FX273" s="18"/>
      <c r="FY273" s="18"/>
      <c r="FZ273" s="18"/>
      <c r="GB273" s="18"/>
      <c r="GD273" s="18"/>
      <c r="GE273" s="18"/>
    </row>
    <row r="274" spans="1:187" s="5" customFormat="1" x14ac:dyDescent="0.2">
      <c r="A274" s="26"/>
      <c r="E274" s="18"/>
      <c r="F274" s="18"/>
      <c r="G274" s="27"/>
      <c r="H274" s="27"/>
      <c r="I274" s="27"/>
      <c r="J274" s="27"/>
      <c r="K274" s="27"/>
      <c r="L274" s="27"/>
      <c r="M274" s="27"/>
      <c r="N274" s="27"/>
      <c r="O274" s="27"/>
      <c r="P274" s="27"/>
      <c r="Q274" s="27"/>
      <c r="R274" s="27"/>
      <c r="S274" s="27"/>
      <c r="T274" s="27"/>
      <c r="U274" s="27"/>
      <c r="V274" s="27"/>
      <c r="W274" s="27"/>
      <c r="X274" s="27"/>
      <c r="Y274" s="27"/>
      <c r="Z274" s="27"/>
      <c r="AA274" s="27"/>
      <c r="AB274" s="27"/>
      <c r="AC274" s="27"/>
      <c r="AD274" s="27"/>
      <c r="AE274" s="94"/>
      <c r="AF274" s="94"/>
      <c r="AG274" s="94"/>
      <c r="AH274" s="94"/>
      <c r="AI274" s="94"/>
      <c r="AJ274" s="94"/>
      <c r="AK274" s="94"/>
      <c r="AL274" s="94"/>
      <c r="AM274" s="94"/>
      <c r="AN274" s="94"/>
      <c r="AO274" s="94"/>
      <c r="AP274" s="94"/>
      <c r="AR274" s="4"/>
      <c r="AS274" s="4"/>
      <c r="AU274" s="4"/>
      <c r="AV274" s="4"/>
      <c r="AX274" s="4"/>
      <c r="AY274" s="4"/>
      <c r="BA274" s="4"/>
      <c r="BB274" s="4"/>
      <c r="BD274" s="4"/>
      <c r="BE274" s="4"/>
      <c r="BG274" s="4"/>
      <c r="BH274" s="4"/>
      <c r="BJ274" s="4"/>
      <c r="BK274" s="4"/>
      <c r="BM274" s="4"/>
      <c r="BN274" s="4"/>
      <c r="BO274" s="4"/>
      <c r="BP274" s="4"/>
      <c r="BQ274" s="4"/>
      <c r="BR274" s="4"/>
      <c r="BS274" s="4"/>
      <c r="BT274" s="4"/>
      <c r="BU274" s="4"/>
      <c r="BV274" s="4"/>
      <c r="BW274" s="4"/>
      <c r="BX274" s="29"/>
      <c r="BY274" s="4"/>
      <c r="BZ274" s="4"/>
      <c r="CA274" s="18"/>
      <c r="CB274" s="18"/>
      <c r="CC274" s="18"/>
      <c r="CD274" s="18"/>
      <c r="CE274" s="18"/>
      <c r="CG274" s="18"/>
      <c r="CH274" s="18"/>
      <c r="CI274" s="18"/>
      <c r="CJ274" s="18"/>
      <c r="CK274" s="18"/>
      <c r="CL274" s="18"/>
      <c r="CN274" s="18"/>
      <c r="CO274" s="18"/>
      <c r="CP274" s="18"/>
      <c r="CT274" s="18"/>
      <c r="CU274" s="18"/>
      <c r="CV274" s="18"/>
      <c r="CW274" s="18"/>
      <c r="CX274" s="18"/>
      <c r="CY274" s="18"/>
      <c r="CZ274" s="18"/>
      <c r="DA274" s="18"/>
      <c r="DB274" s="18"/>
      <c r="DC274" s="18"/>
      <c r="DD274" s="18"/>
      <c r="DF274" s="18"/>
      <c r="DH274" s="18"/>
      <c r="DJ274" s="18"/>
      <c r="DP274" s="18"/>
      <c r="ED274" s="31"/>
      <c r="EE274" s="31"/>
      <c r="ET274" s="27"/>
      <c r="EU274" s="27"/>
      <c r="EV274" s="27"/>
      <c r="EW274" s="18"/>
      <c r="EX274" s="18"/>
      <c r="EY274" s="18"/>
      <c r="EZ274" s="18"/>
      <c r="FA274" s="18"/>
      <c r="FB274" s="18"/>
      <c r="FC274" s="18"/>
      <c r="FD274" s="18"/>
      <c r="FE274" s="18"/>
      <c r="FF274" s="18"/>
      <c r="FG274" s="18"/>
      <c r="FH274" s="18"/>
      <c r="FI274" s="18"/>
      <c r="FJ274" s="18"/>
      <c r="FK274" s="18"/>
      <c r="FL274" s="18"/>
      <c r="FM274" s="18"/>
      <c r="FO274" s="18"/>
      <c r="FQ274" s="18"/>
      <c r="FS274" s="18"/>
      <c r="FU274" s="18"/>
      <c r="FV274" s="18"/>
      <c r="FW274" s="18"/>
      <c r="FX274" s="18"/>
      <c r="FY274" s="18"/>
      <c r="FZ274" s="18"/>
      <c r="GB274" s="18"/>
      <c r="GE274" s="18"/>
    </row>
    <row r="275" spans="1:187" s="5" customFormat="1" x14ac:dyDescent="0.2">
      <c r="A275" s="26"/>
      <c r="B275" s="18"/>
      <c r="G275" s="27"/>
      <c r="H275" s="27"/>
      <c r="I275" s="27"/>
      <c r="J275" s="27"/>
      <c r="K275" s="27"/>
      <c r="L275" s="27"/>
      <c r="M275" s="27"/>
      <c r="N275" s="27"/>
      <c r="O275" s="27"/>
      <c r="P275" s="27"/>
      <c r="Q275" s="27"/>
      <c r="R275" s="27"/>
      <c r="S275" s="27"/>
      <c r="T275" s="27"/>
      <c r="U275" s="27"/>
      <c r="V275" s="27"/>
      <c r="W275" s="27"/>
      <c r="X275" s="27"/>
      <c r="Y275" s="27"/>
      <c r="Z275" s="27"/>
      <c r="AA275" s="27"/>
      <c r="AB275" s="27"/>
      <c r="AC275" s="27"/>
      <c r="AD275" s="27"/>
      <c r="AE275" s="94"/>
      <c r="AF275" s="94"/>
      <c r="AG275" s="94"/>
      <c r="AH275" s="94"/>
      <c r="AI275" s="94"/>
      <c r="AJ275" s="94"/>
      <c r="AK275" s="94"/>
      <c r="AL275" s="94"/>
      <c r="AM275" s="94"/>
      <c r="AN275" s="94"/>
      <c r="AO275" s="94"/>
      <c r="AP275" s="94"/>
      <c r="AR275" s="4"/>
      <c r="AS275" s="4"/>
      <c r="AU275" s="4"/>
      <c r="AV275" s="4"/>
      <c r="AX275" s="4"/>
      <c r="AY275" s="4"/>
      <c r="BA275" s="4"/>
      <c r="BB275" s="4"/>
      <c r="BD275" s="4"/>
      <c r="BE275" s="4"/>
      <c r="BG275" s="4"/>
      <c r="BH275" s="4"/>
      <c r="BJ275" s="4"/>
      <c r="BK275" s="4"/>
      <c r="BM275" s="4"/>
      <c r="BN275" s="4"/>
      <c r="BO275" s="4"/>
      <c r="BP275" s="4"/>
      <c r="BQ275" s="4"/>
      <c r="BR275" s="4"/>
      <c r="BS275" s="4"/>
      <c r="BT275" s="4"/>
      <c r="BU275" s="4"/>
      <c r="BV275" s="4"/>
      <c r="BW275" s="4"/>
      <c r="BX275" s="29"/>
      <c r="BY275" s="4"/>
      <c r="BZ275" s="4"/>
      <c r="CA275" s="18"/>
      <c r="CB275" s="18"/>
      <c r="CD275" s="18"/>
      <c r="CE275" s="18"/>
      <c r="CG275" s="18"/>
      <c r="CH275" s="18"/>
      <c r="CI275" s="18"/>
      <c r="CJ275" s="18"/>
      <c r="CK275" s="18"/>
      <c r="CL275" s="18"/>
      <c r="CM275" s="18"/>
      <c r="CN275" s="18"/>
      <c r="CO275" s="18"/>
      <c r="CP275" s="18"/>
      <c r="CT275" s="18"/>
      <c r="CU275" s="18"/>
      <c r="CV275" s="18"/>
      <c r="CW275" s="18"/>
      <c r="CX275" s="18"/>
      <c r="CY275" s="18"/>
      <c r="CZ275" s="18"/>
      <c r="DA275" s="18"/>
      <c r="DB275" s="18"/>
      <c r="DC275" s="18"/>
      <c r="DD275" s="18"/>
      <c r="DF275" s="18"/>
      <c r="DG275" s="18"/>
      <c r="DH275" s="18"/>
      <c r="DI275" s="18"/>
      <c r="DP275" s="18"/>
      <c r="ED275" s="31"/>
      <c r="EE275" s="31"/>
      <c r="ES275" s="18"/>
      <c r="ET275" s="27"/>
      <c r="EU275" s="27"/>
      <c r="EV275" s="27"/>
      <c r="EW275" s="18"/>
      <c r="EX275" s="18"/>
      <c r="EY275" s="18"/>
      <c r="EZ275" s="18"/>
      <c r="FA275" s="18"/>
      <c r="FB275" s="18"/>
      <c r="FC275" s="18"/>
      <c r="FD275" s="18"/>
      <c r="FE275" s="18"/>
      <c r="FF275" s="18"/>
      <c r="FG275" s="18"/>
      <c r="FH275" s="18"/>
      <c r="FI275" s="18"/>
      <c r="FJ275" s="18"/>
      <c r="FK275" s="18"/>
      <c r="FL275" s="18"/>
      <c r="FM275" s="18"/>
      <c r="FO275" s="18"/>
      <c r="FQ275" s="18"/>
      <c r="FR275" s="18"/>
      <c r="FS275" s="18"/>
      <c r="FU275" s="18"/>
      <c r="FV275" s="18"/>
      <c r="FW275" s="18"/>
      <c r="FX275" s="18"/>
      <c r="FY275" s="18"/>
      <c r="FZ275" s="18"/>
      <c r="GB275" s="18"/>
      <c r="GC275" s="18"/>
      <c r="GE275" s="18"/>
    </row>
    <row r="276" spans="1:187" s="5" customFormat="1" x14ac:dyDescent="0.2">
      <c r="A276" s="26"/>
      <c r="E276" s="18"/>
      <c r="F276" s="18"/>
      <c r="G276" s="27"/>
      <c r="H276" s="27"/>
      <c r="I276" s="27"/>
      <c r="J276" s="27"/>
      <c r="K276" s="27"/>
      <c r="L276" s="27"/>
      <c r="M276" s="27"/>
      <c r="N276" s="27"/>
      <c r="O276" s="27"/>
      <c r="P276" s="27"/>
      <c r="Q276" s="27"/>
      <c r="R276" s="27"/>
      <c r="S276" s="27"/>
      <c r="T276" s="27"/>
      <c r="U276" s="27"/>
      <c r="V276" s="27"/>
      <c r="W276" s="27"/>
      <c r="X276" s="27"/>
      <c r="Y276" s="27"/>
      <c r="Z276" s="27"/>
      <c r="AA276" s="27"/>
      <c r="AB276" s="27"/>
      <c r="AC276" s="27"/>
      <c r="AD276" s="27"/>
      <c r="AE276" s="94"/>
      <c r="AF276" s="94"/>
      <c r="AG276" s="94"/>
      <c r="AH276" s="94"/>
      <c r="AI276" s="94"/>
      <c r="AJ276" s="94"/>
      <c r="AK276" s="94"/>
      <c r="AL276" s="94"/>
      <c r="AM276" s="94"/>
      <c r="AN276" s="94"/>
      <c r="AO276" s="94"/>
      <c r="AP276" s="94"/>
      <c r="AR276" s="4"/>
      <c r="AS276" s="4"/>
      <c r="AU276" s="4"/>
      <c r="AV276" s="4"/>
      <c r="AX276" s="4"/>
      <c r="AY276" s="4"/>
      <c r="BA276" s="4"/>
      <c r="BB276" s="4"/>
      <c r="BD276" s="4"/>
      <c r="BE276" s="4"/>
      <c r="BG276" s="4"/>
      <c r="BH276" s="4"/>
      <c r="BJ276" s="4"/>
      <c r="BK276" s="4"/>
      <c r="BM276" s="4"/>
      <c r="BN276" s="4"/>
      <c r="BO276" s="4"/>
      <c r="BP276" s="4"/>
      <c r="BQ276" s="4"/>
      <c r="BR276" s="4"/>
      <c r="BS276" s="4"/>
      <c r="BT276" s="4"/>
      <c r="BU276" s="4"/>
      <c r="BV276" s="4"/>
      <c r="BW276" s="4"/>
      <c r="BX276" s="29"/>
      <c r="BY276" s="4"/>
      <c r="BZ276" s="4"/>
      <c r="CA276" s="18"/>
      <c r="CB276" s="18"/>
      <c r="CD276" s="18"/>
      <c r="CE276" s="18"/>
      <c r="CG276" s="18"/>
      <c r="CH276" s="18"/>
      <c r="CI276" s="18"/>
      <c r="CK276" s="18"/>
      <c r="CL276" s="18"/>
      <c r="CN276" s="18"/>
      <c r="CO276" s="18"/>
      <c r="CP276" s="18"/>
      <c r="CT276" s="18"/>
      <c r="CU276" s="18"/>
      <c r="CV276" s="18"/>
      <c r="CW276" s="18"/>
      <c r="CX276" s="18"/>
      <c r="CY276" s="18"/>
      <c r="CZ276" s="18"/>
      <c r="DA276" s="18"/>
      <c r="DB276" s="18"/>
      <c r="DC276" s="18"/>
      <c r="DD276" s="18"/>
      <c r="DF276" s="99"/>
      <c r="DH276" s="18"/>
      <c r="ED276" s="99"/>
      <c r="EE276" s="99"/>
      <c r="EF276" s="18"/>
      <c r="ET276" s="27"/>
      <c r="EU276" s="27"/>
      <c r="EV276" s="27"/>
      <c r="EW276" s="18"/>
      <c r="EX276" s="18"/>
      <c r="EY276" s="18"/>
      <c r="EZ276" s="18"/>
      <c r="FA276" s="18"/>
      <c r="FB276" s="18"/>
      <c r="FC276" s="18"/>
      <c r="FD276" s="18"/>
      <c r="FE276" s="18"/>
      <c r="FF276" s="18"/>
      <c r="FG276" s="18"/>
      <c r="FH276" s="18"/>
      <c r="FI276" s="18"/>
      <c r="FJ276" s="18"/>
      <c r="FK276" s="18"/>
      <c r="FL276" s="18"/>
      <c r="FM276" s="18"/>
      <c r="FO276" s="18"/>
      <c r="FQ276" s="18"/>
      <c r="FS276" s="18"/>
      <c r="FU276" s="18"/>
      <c r="FV276" s="18"/>
      <c r="FW276" s="18"/>
      <c r="FX276" s="18"/>
      <c r="FY276" s="18"/>
      <c r="FZ276" s="18"/>
      <c r="GB276" s="18"/>
      <c r="GD276" s="18"/>
      <c r="GE276" s="18"/>
    </row>
    <row r="277" spans="1:187" s="5" customFormat="1" x14ac:dyDescent="0.2">
      <c r="A277" s="26"/>
      <c r="B277" s="18"/>
      <c r="G277" s="27"/>
      <c r="H277" s="27"/>
      <c r="I277" s="27"/>
      <c r="J277" s="27"/>
      <c r="K277" s="27"/>
      <c r="L277" s="27"/>
      <c r="M277" s="27"/>
      <c r="N277" s="27"/>
      <c r="O277" s="27"/>
      <c r="P277" s="27"/>
      <c r="Q277" s="27"/>
      <c r="R277" s="27"/>
      <c r="S277" s="27"/>
      <c r="T277" s="27"/>
      <c r="U277" s="27"/>
      <c r="V277" s="27"/>
      <c r="W277" s="27"/>
      <c r="X277" s="27"/>
      <c r="Y277" s="27"/>
      <c r="Z277" s="27"/>
      <c r="AA277" s="27"/>
      <c r="AB277" s="27"/>
      <c r="AC277" s="27"/>
      <c r="AD277" s="27"/>
      <c r="AE277" s="94"/>
      <c r="AF277" s="94"/>
      <c r="AG277" s="94"/>
      <c r="AH277" s="94"/>
      <c r="AI277" s="94"/>
      <c r="AJ277" s="94"/>
      <c r="AK277" s="94"/>
      <c r="AL277" s="94"/>
      <c r="AM277" s="94"/>
      <c r="AN277" s="94"/>
      <c r="AO277" s="94"/>
      <c r="AP277" s="94"/>
      <c r="AR277" s="4"/>
      <c r="AS277" s="4"/>
      <c r="AU277" s="4"/>
      <c r="AV277" s="4"/>
      <c r="AX277" s="4"/>
      <c r="AY277" s="4"/>
      <c r="BA277" s="4"/>
      <c r="BB277" s="4"/>
      <c r="BD277" s="4"/>
      <c r="BE277" s="4"/>
      <c r="BG277" s="4"/>
      <c r="BH277" s="4"/>
      <c r="BJ277" s="4"/>
      <c r="BK277" s="4"/>
      <c r="BM277" s="4"/>
      <c r="BN277" s="4"/>
      <c r="BO277" s="4"/>
      <c r="BP277" s="4"/>
      <c r="BQ277" s="4"/>
      <c r="BR277" s="4"/>
      <c r="BS277" s="4"/>
      <c r="BT277" s="4"/>
      <c r="BU277" s="4"/>
      <c r="BV277" s="4"/>
      <c r="BW277" s="4"/>
      <c r="BX277" s="29"/>
      <c r="BY277" s="4"/>
      <c r="BZ277" s="4"/>
      <c r="CA277" s="18"/>
      <c r="CB277" s="18"/>
      <c r="CD277" s="18"/>
      <c r="CE277" s="18"/>
      <c r="CG277" s="18"/>
      <c r="CH277" s="18"/>
      <c r="CI277" s="18"/>
      <c r="CK277" s="18"/>
      <c r="CL277" s="18"/>
      <c r="CN277" s="18"/>
      <c r="CO277" s="18"/>
      <c r="CP277" s="18"/>
      <c r="CT277" s="18"/>
      <c r="CU277" s="18"/>
      <c r="CV277" s="18"/>
      <c r="CW277" s="18"/>
      <c r="CX277" s="18"/>
      <c r="CY277" s="18"/>
      <c r="CZ277" s="18"/>
      <c r="DA277" s="18"/>
      <c r="DB277" s="18"/>
      <c r="DC277" s="18"/>
      <c r="DD277" s="18"/>
      <c r="DF277" s="18"/>
      <c r="DH277" s="18"/>
      <c r="DI277" s="18"/>
      <c r="DP277" s="18"/>
      <c r="ED277" s="31"/>
      <c r="EE277" s="31"/>
      <c r="EH277" s="18"/>
      <c r="ET277" s="27"/>
      <c r="EU277" s="27"/>
      <c r="EV277" s="27"/>
      <c r="EW277" s="18"/>
      <c r="EX277" s="18"/>
      <c r="EY277" s="18"/>
      <c r="EZ277" s="18"/>
      <c r="FA277" s="18"/>
      <c r="FB277" s="18"/>
      <c r="FC277" s="18"/>
      <c r="FD277" s="18"/>
      <c r="FE277" s="18"/>
      <c r="FF277" s="18"/>
      <c r="FG277" s="18"/>
      <c r="FH277" s="18"/>
      <c r="FI277" s="18"/>
      <c r="FJ277" s="18"/>
      <c r="FK277" s="18"/>
      <c r="FL277" s="18"/>
      <c r="FM277" s="18"/>
      <c r="FO277" s="18"/>
      <c r="FQ277" s="18"/>
      <c r="FS277" s="18"/>
      <c r="FU277" s="18"/>
      <c r="FV277" s="18"/>
      <c r="FW277" s="18"/>
      <c r="FX277" s="18"/>
      <c r="FY277" s="18"/>
      <c r="FZ277" s="18"/>
      <c r="GB277" s="18"/>
      <c r="GC277" s="18"/>
      <c r="GD277" s="18"/>
      <c r="GE277" s="18"/>
    </row>
    <row r="278" spans="1:187" s="5" customFormat="1" x14ac:dyDescent="0.2">
      <c r="A278" s="26"/>
      <c r="B278" s="18"/>
      <c r="C278" s="18"/>
      <c r="D278" s="18"/>
      <c r="E278" s="18"/>
      <c r="F278" s="18"/>
      <c r="G278" s="27"/>
      <c r="H278" s="27"/>
      <c r="I278" s="27"/>
      <c r="J278" s="27"/>
      <c r="K278" s="27"/>
      <c r="L278" s="27"/>
      <c r="M278" s="27"/>
      <c r="N278" s="27"/>
      <c r="O278" s="27"/>
      <c r="P278" s="27"/>
      <c r="Q278" s="27"/>
      <c r="R278" s="27"/>
      <c r="S278" s="27"/>
      <c r="T278" s="27"/>
      <c r="U278" s="27"/>
      <c r="V278" s="27"/>
      <c r="W278" s="27"/>
      <c r="X278" s="27"/>
      <c r="Y278" s="27"/>
      <c r="Z278" s="27"/>
      <c r="AA278" s="27"/>
      <c r="AB278" s="27"/>
      <c r="AC278" s="27"/>
      <c r="AD278" s="27"/>
      <c r="AE278" s="94"/>
      <c r="AF278" s="94"/>
      <c r="AG278" s="94"/>
      <c r="AH278" s="94"/>
      <c r="AI278" s="94"/>
      <c r="AJ278" s="94"/>
      <c r="AK278" s="94"/>
      <c r="AL278" s="94"/>
      <c r="AM278" s="94"/>
      <c r="AN278" s="94"/>
      <c r="AO278" s="94"/>
      <c r="AP278" s="94"/>
      <c r="AR278" s="4"/>
      <c r="AS278" s="4"/>
      <c r="AU278" s="4"/>
      <c r="AV278" s="4"/>
      <c r="AX278" s="4"/>
      <c r="AY278" s="4"/>
      <c r="BA278" s="4"/>
      <c r="BB278" s="4"/>
      <c r="BD278" s="4"/>
      <c r="BE278" s="4"/>
      <c r="BG278" s="4"/>
      <c r="BH278" s="4"/>
      <c r="BJ278" s="4"/>
      <c r="BK278" s="4"/>
      <c r="BM278" s="4"/>
      <c r="BN278" s="4"/>
      <c r="BO278" s="4"/>
      <c r="BP278" s="4"/>
      <c r="BQ278" s="4"/>
      <c r="BR278" s="4"/>
      <c r="BS278" s="4"/>
      <c r="BT278" s="4"/>
      <c r="BU278" s="4"/>
      <c r="BV278" s="4"/>
      <c r="BW278" s="4"/>
      <c r="BX278" s="29"/>
      <c r="BY278" s="4"/>
      <c r="BZ278" s="4"/>
      <c r="CA278" s="18"/>
      <c r="CB278" s="18"/>
      <c r="CC278" s="18"/>
      <c r="CD278" s="18"/>
      <c r="CE278" s="18"/>
      <c r="CF278" s="18"/>
      <c r="CG278" s="18"/>
      <c r="CH278" s="18"/>
      <c r="CI278" s="18"/>
      <c r="CJ278" s="18"/>
      <c r="CK278" s="18"/>
      <c r="CL278" s="18"/>
      <c r="CM278" s="18"/>
      <c r="CN278" s="18"/>
      <c r="CO278" s="18"/>
      <c r="CP278" s="18"/>
      <c r="CQ278" s="18"/>
      <c r="CS278" s="18"/>
      <c r="CT278" s="18"/>
      <c r="CU278" s="18"/>
      <c r="CV278" s="18"/>
      <c r="CW278" s="18"/>
      <c r="CX278" s="18"/>
      <c r="CY278" s="18"/>
      <c r="CZ278" s="18"/>
      <c r="DA278" s="18"/>
      <c r="DB278" s="18"/>
      <c r="DC278" s="18"/>
      <c r="DD278" s="18"/>
      <c r="DE278" s="18"/>
      <c r="DF278" s="18"/>
      <c r="DG278" s="18"/>
      <c r="DH278" s="18"/>
      <c r="DI278" s="18"/>
      <c r="DJ278" s="18"/>
      <c r="DM278" s="18"/>
      <c r="DP278" s="18"/>
      <c r="DR278" s="18"/>
      <c r="DT278" s="18"/>
      <c r="DW278" s="18"/>
      <c r="EA278" s="18"/>
      <c r="EC278" s="18"/>
      <c r="ED278" s="31"/>
      <c r="EE278" s="31"/>
      <c r="EF278" s="18"/>
      <c r="EH278" s="18"/>
      <c r="EI278" s="18"/>
      <c r="EJ278" s="18"/>
      <c r="EK278" s="18"/>
      <c r="EL278" s="18"/>
      <c r="EM278" s="18"/>
      <c r="EN278" s="18"/>
      <c r="EO278" s="18"/>
      <c r="EP278" s="18"/>
      <c r="EQ278" s="18"/>
      <c r="ES278" s="18"/>
      <c r="ET278" s="27"/>
      <c r="EU278" s="27"/>
      <c r="EV278" s="27"/>
      <c r="EW278" s="18"/>
      <c r="EX278" s="18"/>
      <c r="EY278" s="18"/>
      <c r="EZ278" s="18"/>
      <c r="FA278" s="18"/>
      <c r="FB278" s="18"/>
      <c r="FC278" s="18"/>
      <c r="FD278" s="18"/>
      <c r="FE278" s="18"/>
      <c r="FF278" s="18"/>
      <c r="FG278" s="18"/>
      <c r="FI278" s="18"/>
      <c r="FJ278" s="18"/>
      <c r="FK278" s="18"/>
      <c r="FL278" s="18"/>
      <c r="FM278" s="18"/>
      <c r="FO278" s="18"/>
      <c r="FQ278" s="18"/>
      <c r="FR278" s="18"/>
      <c r="FS278" s="18"/>
      <c r="FU278" s="18"/>
      <c r="FV278" s="18"/>
      <c r="FW278" s="18"/>
      <c r="FX278" s="18"/>
      <c r="FY278" s="18"/>
      <c r="FZ278" s="18"/>
      <c r="GB278" s="18"/>
      <c r="GD278" s="18"/>
      <c r="GE278" s="18"/>
    </row>
    <row r="279" spans="1:187" s="5" customFormat="1" x14ac:dyDescent="0.2">
      <c r="A279" s="26"/>
      <c r="C279" s="18"/>
      <c r="E279" s="18"/>
      <c r="F279" s="18"/>
      <c r="G279" s="27"/>
      <c r="H279" s="27"/>
      <c r="I279" s="27"/>
      <c r="J279" s="27"/>
      <c r="K279" s="27"/>
      <c r="L279" s="27"/>
      <c r="M279" s="27"/>
      <c r="N279" s="27"/>
      <c r="O279" s="27"/>
      <c r="P279" s="27"/>
      <c r="Q279" s="27"/>
      <c r="R279" s="27"/>
      <c r="S279" s="27"/>
      <c r="T279" s="27"/>
      <c r="U279" s="27"/>
      <c r="V279" s="27"/>
      <c r="W279" s="27"/>
      <c r="X279" s="27"/>
      <c r="Y279" s="27"/>
      <c r="Z279" s="27"/>
      <c r="AA279" s="27"/>
      <c r="AB279" s="27"/>
      <c r="AC279" s="27"/>
      <c r="AD279" s="27"/>
      <c r="AE279" s="94"/>
      <c r="AF279" s="94"/>
      <c r="AG279" s="94"/>
      <c r="AH279" s="94"/>
      <c r="AI279" s="94"/>
      <c r="AJ279" s="94"/>
      <c r="AK279" s="94"/>
      <c r="AL279" s="94"/>
      <c r="AM279" s="94"/>
      <c r="AN279" s="94"/>
      <c r="AO279" s="94"/>
      <c r="AP279" s="94"/>
      <c r="AR279" s="4"/>
      <c r="AS279" s="4"/>
      <c r="AU279" s="4"/>
      <c r="AV279" s="4"/>
      <c r="AX279" s="4"/>
      <c r="AY279" s="4"/>
      <c r="BA279" s="4"/>
      <c r="BB279" s="4"/>
      <c r="BD279" s="4"/>
      <c r="BE279" s="4"/>
      <c r="BG279" s="4"/>
      <c r="BH279" s="4"/>
      <c r="BJ279" s="4"/>
      <c r="BK279" s="4"/>
      <c r="BM279" s="4"/>
      <c r="BN279" s="4"/>
      <c r="BO279" s="4"/>
      <c r="BP279" s="4"/>
      <c r="BQ279" s="4"/>
      <c r="BR279" s="4"/>
      <c r="BS279" s="4"/>
      <c r="BT279" s="4"/>
      <c r="BU279" s="4"/>
      <c r="BV279" s="4"/>
      <c r="BW279" s="4"/>
      <c r="BX279" s="29"/>
      <c r="BY279" s="4"/>
      <c r="BZ279" s="4"/>
      <c r="CA279" s="18"/>
      <c r="CB279" s="18"/>
      <c r="CD279" s="18"/>
      <c r="CE279" s="18"/>
      <c r="CG279" s="18"/>
      <c r="CH279" s="18"/>
      <c r="CI279" s="18"/>
      <c r="CJ279" s="18"/>
      <c r="CK279" s="18"/>
      <c r="CL279" s="18"/>
      <c r="CM279" s="18"/>
      <c r="CN279" s="18"/>
      <c r="CO279" s="18"/>
      <c r="CP279" s="18"/>
      <c r="CS279" s="18"/>
      <c r="CT279" s="18"/>
      <c r="CU279" s="18"/>
      <c r="CV279" s="18"/>
      <c r="CW279" s="18"/>
      <c r="CX279" s="18"/>
      <c r="CY279" s="18"/>
      <c r="CZ279" s="18"/>
      <c r="DA279" s="18"/>
      <c r="DB279" s="18"/>
      <c r="DC279" s="18"/>
      <c r="DD279" s="18"/>
      <c r="DF279" s="18"/>
      <c r="DG279" s="18"/>
      <c r="DH279" s="18"/>
      <c r="DI279" s="18"/>
      <c r="ED279" s="31"/>
      <c r="EE279" s="31"/>
      <c r="ER279" s="18"/>
      <c r="ET279" s="27"/>
      <c r="EU279" s="27"/>
      <c r="EV279" s="27"/>
      <c r="EW279" s="18"/>
      <c r="EX279" s="18"/>
      <c r="EY279" s="18"/>
      <c r="EZ279" s="18"/>
      <c r="FA279" s="18"/>
      <c r="FB279" s="18"/>
      <c r="FC279" s="18"/>
      <c r="FD279" s="18"/>
      <c r="FE279" s="18"/>
      <c r="FF279" s="18"/>
      <c r="FG279" s="18"/>
      <c r="FH279" s="18"/>
      <c r="FI279" s="18"/>
      <c r="FJ279" s="18"/>
      <c r="FK279" s="18"/>
      <c r="FL279" s="18"/>
      <c r="FM279" s="18"/>
      <c r="FO279" s="18"/>
      <c r="FP279" s="18"/>
      <c r="FQ279" s="18"/>
      <c r="FS279" s="18"/>
      <c r="FT279" s="18"/>
      <c r="FU279" s="18"/>
      <c r="FV279" s="18"/>
      <c r="FW279" s="18"/>
      <c r="FX279" s="18"/>
      <c r="FY279" s="18"/>
      <c r="FZ279" s="18"/>
      <c r="GB279" s="18"/>
      <c r="GC279" s="18"/>
      <c r="GD279" s="18"/>
      <c r="GE279" s="18"/>
    </row>
    <row r="280" spans="1:187" s="5" customFormat="1" x14ac:dyDescent="0.2">
      <c r="A280" s="26"/>
      <c r="B280" s="18"/>
      <c r="G280" s="27"/>
      <c r="H280" s="27"/>
      <c r="I280" s="27"/>
      <c r="J280" s="27"/>
      <c r="K280" s="27"/>
      <c r="L280" s="27"/>
      <c r="M280" s="27"/>
      <c r="N280" s="27"/>
      <c r="O280" s="27"/>
      <c r="P280" s="27"/>
      <c r="Q280" s="27"/>
      <c r="R280" s="27"/>
      <c r="S280" s="27"/>
      <c r="T280" s="27"/>
      <c r="U280" s="27"/>
      <c r="V280" s="27"/>
      <c r="W280" s="27"/>
      <c r="X280" s="27"/>
      <c r="Y280" s="27"/>
      <c r="Z280" s="27"/>
      <c r="AA280" s="27"/>
      <c r="AB280" s="27"/>
      <c r="AC280" s="27"/>
      <c r="AD280" s="27"/>
      <c r="AE280" s="94"/>
      <c r="AF280" s="94"/>
      <c r="AG280" s="94"/>
      <c r="AH280" s="94"/>
      <c r="AI280" s="94"/>
      <c r="AJ280" s="94"/>
      <c r="AK280" s="94"/>
      <c r="AL280" s="94"/>
      <c r="AM280" s="94"/>
      <c r="AN280" s="94"/>
      <c r="AO280" s="94"/>
      <c r="AP280" s="94"/>
      <c r="AR280" s="4"/>
      <c r="AS280" s="4"/>
      <c r="AU280" s="4"/>
      <c r="AV280" s="4"/>
      <c r="AX280" s="4"/>
      <c r="AY280" s="4"/>
      <c r="BA280" s="4"/>
      <c r="BB280" s="4"/>
      <c r="BD280" s="4"/>
      <c r="BE280" s="4"/>
      <c r="BG280" s="4"/>
      <c r="BH280" s="4"/>
      <c r="BJ280" s="4"/>
      <c r="BK280" s="4"/>
      <c r="BM280" s="4"/>
      <c r="BN280" s="4"/>
      <c r="BO280" s="4"/>
      <c r="BP280" s="4"/>
      <c r="BQ280" s="4"/>
      <c r="BR280" s="4"/>
      <c r="BS280" s="4"/>
      <c r="BT280" s="4"/>
      <c r="BU280" s="4"/>
      <c r="BV280" s="4"/>
      <c r="BW280" s="4"/>
      <c r="BX280" s="29"/>
      <c r="BY280" s="4"/>
      <c r="BZ280" s="4"/>
      <c r="CA280" s="18"/>
      <c r="CB280" s="18"/>
      <c r="CD280" s="18"/>
      <c r="CE280" s="18"/>
      <c r="CG280" s="18"/>
      <c r="CI280" s="18"/>
      <c r="CK280" s="18"/>
      <c r="CL280" s="18"/>
      <c r="CN280" s="18"/>
      <c r="CO280" s="18"/>
      <c r="CP280" s="18"/>
      <c r="CT280" s="18"/>
      <c r="CU280" s="18"/>
      <c r="CV280" s="18"/>
      <c r="CW280" s="18"/>
      <c r="CX280" s="18"/>
      <c r="CY280" s="18"/>
      <c r="CZ280" s="18"/>
      <c r="DA280" s="18"/>
      <c r="DB280" s="18"/>
      <c r="DC280" s="18"/>
      <c r="DD280" s="18"/>
      <c r="DF280" s="99"/>
      <c r="DH280" s="18"/>
      <c r="ED280" s="99"/>
      <c r="EE280" s="99"/>
      <c r="EF280" s="18"/>
      <c r="ET280" s="27"/>
      <c r="EU280" s="27"/>
      <c r="EV280" s="27"/>
      <c r="EW280" s="18"/>
      <c r="EX280" s="18"/>
      <c r="EY280" s="18"/>
      <c r="EZ280" s="18"/>
      <c r="FA280" s="18"/>
      <c r="FB280" s="18"/>
      <c r="FC280" s="18"/>
      <c r="FD280" s="18"/>
      <c r="FE280" s="18"/>
      <c r="FF280" s="18"/>
      <c r="FG280" s="18"/>
      <c r="FI280" s="18"/>
      <c r="FJ280" s="18"/>
      <c r="FK280" s="18"/>
      <c r="FL280" s="18"/>
      <c r="FM280" s="18"/>
      <c r="FO280" s="18"/>
      <c r="FQ280" s="18"/>
      <c r="FS280" s="18"/>
      <c r="FU280" s="18"/>
      <c r="FV280" s="18"/>
      <c r="FW280" s="18"/>
      <c r="FX280" s="18"/>
      <c r="FY280" s="18"/>
      <c r="FZ280" s="18"/>
      <c r="GB280" s="18"/>
      <c r="GD280" s="18"/>
      <c r="GE280" s="18"/>
    </row>
    <row r="281" spans="1:187" s="5" customFormat="1" x14ac:dyDescent="0.2">
      <c r="A281" s="26"/>
      <c r="B281" s="18"/>
      <c r="E281" s="18"/>
      <c r="F281" s="18"/>
      <c r="G281" s="27"/>
      <c r="H281" s="27"/>
      <c r="I281" s="27"/>
      <c r="J281" s="27"/>
      <c r="K281" s="27"/>
      <c r="L281" s="27"/>
      <c r="M281" s="27"/>
      <c r="N281" s="27"/>
      <c r="O281" s="27"/>
      <c r="P281" s="27"/>
      <c r="Q281" s="27"/>
      <c r="R281" s="27"/>
      <c r="S281" s="27"/>
      <c r="T281" s="27"/>
      <c r="U281" s="27"/>
      <c r="V281" s="27"/>
      <c r="W281" s="27"/>
      <c r="X281" s="27"/>
      <c r="Y281" s="27"/>
      <c r="Z281" s="27"/>
      <c r="AA281" s="27"/>
      <c r="AB281" s="27"/>
      <c r="AC281" s="27"/>
      <c r="AD281" s="27"/>
      <c r="AE281" s="94"/>
      <c r="AF281" s="94"/>
      <c r="AG281" s="94"/>
      <c r="AH281" s="94"/>
      <c r="AI281" s="94"/>
      <c r="AJ281" s="94"/>
      <c r="AK281" s="94"/>
      <c r="AL281" s="94"/>
      <c r="AM281" s="94"/>
      <c r="AN281" s="94"/>
      <c r="AO281" s="100"/>
      <c r="AP281" s="100"/>
      <c r="AR281" s="4"/>
      <c r="AS281" s="4"/>
      <c r="AU281" s="4"/>
      <c r="AV281" s="4"/>
      <c r="AX281" s="4"/>
      <c r="AY281" s="4"/>
      <c r="BA281" s="4"/>
      <c r="BB281" s="4"/>
      <c r="BD281" s="4"/>
      <c r="BE281" s="4"/>
      <c r="BG281" s="4"/>
      <c r="BH281" s="4"/>
      <c r="BJ281" s="4"/>
      <c r="BK281" s="4"/>
      <c r="BM281" s="4"/>
      <c r="BN281" s="4"/>
      <c r="BO281" s="4"/>
      <c r="BP281" s="4"/>
      <c r="BQ281" s="4"/>
      <c r="BR281" s="4"/>
      <c r="BS281" s="4"/>
      <c r="BT281" s="4"/>
      <c r="BU281" s="4"/>
      <c r="BV281" s="4"/>
      <c r="BW281" s="4"/>
      <c r="BX281" s="29"/>
      <c r="BY281" s="4"/>
      <c r="BZ281" s="4"/>
      <c r="CA281" s="18"/>
      <c r="CB281" s="18"/>
      <c r="CD281" s="18"/>
      <c r="CE281" s="18"/>
      <c r="CG281" s="18"/>
      <c r="CH281" s="18"/>
      <c r="CI281" s="18"/>
      <c r="CK281" s="18"/>
      <c r="CL281" s="18"/>
      <c r="CN281" s="18"/>
      <c r="CO281" s="18"/>
      <c r="CP281" s="18"/>
      <c r="CT281" s="18"/>
      <c r="CU281" s="18"/>
      <c r="CV281" s="18"/>
      <c r="CW281" s="18"/>
      <c r="CX281" s="18"/>
      <c r="CY281" s="18"/>
      <c r="CZ281" s="18"/>
      <c r="DA281" s="18"/>
      <c r="DB281" s="18"/>
      <c r="DC281" s="18"/>
      <c r="DD281" s="18"/>
      <c r="DF281" s="18"/>
      <c r="DH281" s="18"/>
      <c r="ED281" s="31"/>
      <c r="EE281" s="31"/>
      <c r="ET281" s="27"/>
      <c r="EU281" s="27"/>
      <c r="EV281" s="27"/>
      <c r="EW281" s="18"/>
      <c r="EX281" s="18"/>
      <c r="EY281" s="18"/>
      <c r="EZ281" s="18"/>
      <c r="FA281" s="18"/>
      <c r="FB281" s="18"/>
      <c r="FC281" s="18"/>
      <c r="FD281" s="18"/>
      <c r="FE281" s="18"/>
      <c r="FF281" s="18"/>
      <c r="FG281" s="18"/>
      <c r="FH281" s="18"/>
      <c r="FI281" s="18"/>
      <c r="FJ281" s="18"/>
      <c r="FK281" s="18"/>
      <c r="FL281" s="18"/>
      <c r="FM281" s="18"/>
      <c r="FO281" s="18"/>
      <c r="FQ281" s="18"/>
      <c r="FS281" s="18"/>
      <c r="FU281" s="18"/>
      <c r="FV281" s="18"/>
      <c r="FW281" s="18"/>
      <c r="FX281" s="18"/>
      <c r="FY281" s="18"/>
      <c r="FZ281" s="18"/>
      <c r="GA281" s="18"/>
      <c r="GB281" s="18"/>
      <c r="GC281" s="18"/>
      <c r="GD281" s="18"/>
      <c r="GE281" s="18"/>
    </row>
    <row r="282" spans="1:187" s="5" customFormat="1" x14ac:dyDescent="0.2">
      <c r="A282" s="26"/>
      <c r="B282" s="18"/>
      <c r="G282" s="27"/>
      <c r="H282" s="27"/>
      <c r="I282" s="27"/>
      <c r="J282" s="27"/>
      <c r="K282" s="27"/>
      <c r="L282" s="27"/>
      <c r="M282" s="27"/>
      <c r="N282" s="27"/>
      <c r="O282" s="27"/>
      <c r="P282" s="27"/>
      <c r="Q282" s="27"/>
      <c r="R282" s="27"/>
      <c r="S282" s="27"/>
      <c r="T282" s="27"/>
      <c r="U282" s="27"/>
      <c r="V282" s="27"/>
      <c r="W282" s="27"/>
      <c r="X282" s="27"/>
      <c r="Y282" s="27"/>
      <c r="Z282" s="27"/>
      <c r="AA282" s="27"/>
      <c r="AB282" s="27"/>
      <c r="AC282" s="27"/>
      <c r="AD282" s="27"/>
      <c r="AE282" s="100"/>
      <c r="AF282" s="100"/>
      <c r="AG282" s="100"/>
      <c r="AH282" s="100"/>
      <c r="AI282" s="100"/>
      <c r="AJ282" s="100"/>
      <c r="AK282" s="100"/>
      <c r="AL282" s="100"/>
      <c r="AM282" s="100"/>
      <c r="AN282" s="100"/>
      <c r="AO282" s="100"/>
      <c r="AP282" s="100"/>
      <c r="AR282" s="4"/>
      <c r="AS282" s="4"/>
      <c r="AU282" s="4"/>
      <c r="AV282" s="4"/>
      <c r="AX282" s="4"/>
      <c r="AY282" s="4"/>
      <c r="BA282" s="4"/>
      <c r="BB282" s="4"/>
      <c r="BD282" s="4"/>
      <c r="BE282" s="4"/>
      <c r="BG282" s="4"/>
      <c r="BH282" s="4"/>
      <c r="BJ282" s="4"/>
      <c r="BK282" s="4"/>
      <c r="BM282" s="4"/>
      <c r="BN282" s="4"/>
      <c r="BO282" s="4"/>
      <c r="BP282" s="4"/>
      <c r="BQ282" s="4"/>
      <c r="BR282" s="4"/>
      <c r="BS282" s="4"/>
      <c r="BT282" s="4"/>
      <c r="BU282" s="4"/>
      <c r="BV282" s="4"/>
      <c r="BW282" s="4"/>
      <c r="BX282" s="29"/>
      <c r="BY282" s="4"/>
      <c r="BZ282" s="4"/>
      <c r="CA282" s="18"/>
      <c r="CB282" s="18"/>
      <c r="CD282" s="18"/>
      <c r="CE282" s="18"/>
      <c r="CG282" s="18"/>
      <c r="CI282" s="18"/>
      <c r="CK282" s="18"/>
      <c r="CL282" s="18"/>
      <c r="CN282" s="18"/>
      <c r="CO282" s="18"/>
      <c r="CP282" s="18"/>
      <c r="CT282" s="18"/>
      <c r="CU282" s="18"/>
      <c r="CV282" s="18"/>
      <c r="CW282" s="18"/>
      <c r="CX282" s="18"/>
      <c r="CY282" s="18"/>
      <c r="CZ282" s="18"/>
      <c r="DA282" s="18"/>
      <c r="DB282" s="18"/>
      <c r="DC282" s="18"/>
      <c r="DD282" s="18"/>
      <c r="DF282" s="18"/>
      <c r="DH282" s="18"/>
      <c r="ED282" s="31"/>
      <c r="EE282" s="31"/>
      <c r="ET282" s="27"/>
      <c r="EU282" s="27"/>
      <c r="EV282" s="27"/>
      <c r="EW282" s="18"/>
      <c r="EX282" s="18"/>
      <c r="EY282" s="18"/>
      <c r="EZ282" s="18"/>
      <c r="FA282" s="18"/>
      <c r="FB282" s="18"/>
      <c r="FC282" s="18"/>
      <c r="FD282" s="18"/>
      <c r="FE282" s="18"/>
      <c r="FF282" s="18"/>
      <c r="FG282" s="18"/>
      <c r="FH282" s="18"/>
      <c r="FI282" s="18"/>
      <c r="FJ282" s="18"/>
      <c r="FK282" s="18"/>
      <c r="FL282" s="18"/>
      <c r="FM282" s="18"/>
      <c r="FO282" s="18"/>
      <c r="FQ282" s="18"/>
      <c r="FS282" s="18"/>
      <c r="FU282" s="18"/>
      <c r="FV282" s="18"/>
      <c r="FW282" s="18"/>
      <c r="FX282" s="18"/>
      <c r="FY282" s="18"/>
      <c r="FZ282" s="18"/>
      <c r="GB282" s="18"/>
      <c r="GC282" s="18"/>
      <c r="GD282" s="18"/>
      <c r="GE282" s="18"/>
    </row>
    <row r="283" spans="1:187" s="5" customFormat="1" x14ac:dyDescent="0.2">
      <c r="A283" s="26"/>
      <c r="B283" s="18"/>
      <c r="C283" s="18"/>
      <c r="G283" s="27"/>
      <c r="H283" s="27"/>
      <c r="I283" s="27"/>
      <c r="J283" s="27"/>
      <c r="K283" s="27"/>
      <c r="L283" s="27"/>
      <c r="M283" s="27"/>
      <c r="N283" s="27"/>
      <c r="O283" s="27"/>
      <c r="P283" s="27"/>
      <c r="Q283" s="27"/>
      <c r="R283" s="27"/>
      <c r="S283" s="27"/>
      <c r="T283" s="27"/>
      <c r="U283" s="27"/>
      <c r="V283" s="27"/>
      <c r="W283" s="27"/>
      <c r="X283" s="27"/>
      <c r="Y283" s="27"/>
      <c r="Z283" s="27"/>
      <c r="AA283" s="27"/>
      <c r="AB283" s="27"/>
      <c r="AC283" s="27"/>
      <c r="AD283" s="27"/>
      <c r="AE283" s="94"/>
      <c r="AF283" s="94"/>
      <c r="AG283" s="94"/>
      <c r="AH283" s="94"/>
      <c r="AI283" s="94"/>
      <c r="AJ283" s="94"/>
      <c r="AK283" s="94"/>
      <c r="AL283" s="94"/>
      <c r="AM283" s="94"/>
      <c r="AN283" s="94"/>
      <c r="AO283" s="94"/>
      <c r="AP283" s="94"/>
      <c r="AR283" s="4"/>
      <c r="AS283" s="4"/>
      <c r="AU283" s="4"/>
      <c r="AV283" s="4"/>
      <c r="AX283" s="4"/>
      <c r="AY283" s="4"/>
      <c r="BA283" s="4"/>
      <c r="BB283" s="4"/>
      <c r="BD283" s="4"/>
      <c r="BE283" s="4"/>
      <c r="BG283" s="4"/>
      <c r="BH283" s="4"/>
      <c r="BJ283" s="4"/>
      <c r="BK283" s="4"/>
      <c r="BM283" s="4"/>
      <c r="BN283" s="4"/>
      <c r="BO283" s="4"/>
      <c r="BP283" s="4"/>
      <c r="BQ283" s="4"/>
      <c r="BR283" s="4"/>
      <c r="BS283" s="4"/>
      <c r="BT283" s="4"/>
      <c r="BU283" s="4"/>
      <c r="BV283" s="4"/>
      <c r="BW283" s="4"/>
      <c r="BX283" s="29"/>
      <c r="BY283" s="4"/>
      <c r="BZ283" s="4"/>
      <c r="CA283" s="18"/>
      <c r="CB283" s="18"/>
      <c r="CD283" s="18"/>
      <c r="CE283" s="18"/>
      <c r="CG283" s="18"/>
      <c r="CH283" s="18"/>
      <c r="CI283" s="18"/>
      <c r="CK283" s="18"/>
      <c r="CL283" s="18"/>
      <c r="CN283" s="18"/>
      <c r="CO283" s="18"/>
      <c r="CP283" s="18"/>
      <c r="CT283" s="18"/>
      <c r="CU283" s="18"/>
      <c r="CV283" s="18"/>
      <c r="CW283" s="18"/>
      <c r="CX283" s="18"/>
      <c r="CY283" s="18"/>
      <c r="CZ283" s="18"/>
      <c r="DA283" s="18"/>
      <c r="DB283" s="18"/>
      <c r="DC283" s="18"/>
      <c r="DD283" s="18"/>
      <c r="DF283" s="99"/>
      <c r="DH283" s="18"/>
      <c r="ED283" s="99"/>
      <c r="EE283" s="99"/>
      <c r="ET283" s="27"/>
      <c r="EU283" s="27"/>
      <c r="EV283" s="27"/>
      <c r="EW283" s="18"/>
      <c r="EX283" s="18"/>
      <c r="EY283" s="18"/>
      <c r="EZ283" s="18"/>
      <c r="FA283" s="18"/>
      <c r="FB283" s="18"/>
      <c r="FC283" s="18"/>
      <c r="FD283" s="18"/>
      <c r="FE283" s="18"/>
      <c r="FF283" s="18"/>
      <c r="FG283" s="18"/>
      <c r="FH283" s="18"/>
      <c r="FI283" s="18"/>
      <c r="FJ283" s="18"/>
      <c r="FK283" s="18"/>
      <c r="FL283" s="18"/>
      <c r="FM283" s="18"/>
      <c r="FN283" s="18"/>
      <c r="FO283" s="18"/>
      <c r="FQ283" s="18"/>
      <c r="FS283" s="18"/>
      <c r="FU283" s="18"/>
      <c r="FV283" s="18"/>
      <c r="FW283" s="18"/>
      <c r="FX283" s="18"/>
      <c r="FY283" s="18"/>
      <c r="FZ283" s="18"/>
      <c r="GB283" s="18"/>
      <c r="GE283" s="18"/>
    </row>
    <row r="284" spans="1:187" s="19" customFormat="1" x14ac:dyDescent="0.2">
      <c r="A284" s="21"/>
      <c r="B284" s="20"/>
      <c r="G284" s="22"/>
      <c r="H284" s="22"/>
      <c r="I284" s="22"/>
      <c r="J284" s="22"/>
      <c r="K284" s="22"/>
      <c r="L284" s="22"/>
      <c r="M284" s="22"/>
      <c r="N284" s="22"/>
      <c r="O284" s="22"/>
      <c r="P284" s="22"/>
      <c r="Q284" s="22"/>
      <c r="R284" s="22"/>
      <c r="S284" s="22"/>
      <c r="T284" s="22"/>
      <c r="U284" s="22"/>
      <c r="V284" s="22"/>
      <c r="W284" s="22"/>
      <c r="X284" s="22"/>
      <c r="Y284" s="22"/>
      <c r="Z284" s="22"/>
      <c r="AA284" s="22"/>
      <c r="AB284" s="22"/>
      <c r="AC284" s="22"/>
      <c r="AD284" s="22"/>
      <c r="AE284" s="101"/>
      <c r="AF284" s="101"/>
      <c r="AG284" s="101"/>
      <c r="AH284" s="101"/>
      <c r="AI284" s="101"/>
      <c r="AJ284" s="101"/>
      <c r="AK284" s="101"/>
      <c r="AL284" s="101"/>
      <c r="AM284" s="101"/>
      <c r="AN284" s="101"/>
      <c r="AO284" s="101"/>
      <c r="AP284" s="101"/>
      <c r="AQ284" s="22"/>
      <c r="AR284" s="22"/>
      <c r="AS284" s="22"/>
      <c r="AT284" s="22"/>
      <c r="AU284" s="22"/>
      <c r="AV284" s="22"/>
      <c r="AW284" s="22"/>
      <c r="AX284" s="22"/>
      <c r="AY284" s="22"/>
      <c r="AZ284" s="22"/>
      <c r="BA284" s="22"/>
      <c r="BB284" s="22"/>
      <c r="BC284" s="22"/>
      <c r="BD284" s="22"/>
      <c r="BE284" s="22"/>
      <c r="BF284" s="22"/>
      <c r="BG284" s="22"/>
      <c r="BH284" s="22"/>
      <c r="BI284" s="22"/>
      <c r="BJ284" s="22"/>
      <c r="BK284" s="22"/>
      <c r="BL284" s="22"/>
      <c r="BM284" s="22"/>
      <c r="BN284" s="22"/>
      <c r="BO284" s="22"/>
      <c r="BP284" s="22"/>
      <c r="BQ284" s="22"/>
      <c r="BR284" s="22"/>
      <c r="BS284" s="22"/>
      <c r="BT284" s="22"/>
      <c r="BU284" s="22"/>
      <c r="BV284" s="22"/>
      <c r="BW284" s="22"/>
      <c r="BX284" s="22"/>
      <c r="BY284" s="22"/>
      <c r="BZ284" s="22"/>
      <c r="CA284" s="22"/>
      <c r="CB284" s="22"/>
      <c r="CC284" s="22"/>
      <c r="CD284" s="22"/>
      <c r="CE284" s="22"/>
      <c r="CF284" s="22"/>
      <c r="CG284" s="22"/>
      <c r="CH284" s="22"/>
      <c r="CI284" s="22"/>
      <c r="CJ284" s="22"/>
      <c r="CK284" s="22"/>
      <c r="CL284" s="22"/>
      <c r="CM284" s="22"/>
      <c r="CN284" s="22"/>
      <c r="CO284" s="22"/>
      <c r="CP284" s="22"/>
      <c r="CQ284" s="22"/>
      <c r="CR284" s="22"/>
      <c r="CS284" s="22"/>
      <c r="CT284" s="22"/>
      <c r="CU284" s="22"/>
      <c r="CV284" s="22"/>
      <c r="CW284" s="22"/>
      <c r="CX284" s="22"/>
      <c r="CY284" s="22"/>
      <c r="CZ284" s="22"/>
      <c r="DA284" s="22"/>
      <c r="DB284" s="22"/>
      <c r="DC284" s="22"/>
      <c r="DD284" s="22"/>
      <c r="DE284" s="22"/>
      <c r="DF284" s="22"/>
      <c r="DG284" s="22"/>
      <c r="DH284" s="22"/>
      <c r="DI284" s="22"/>
      <c r="DJ284" s="22"/>
      <c r="DK284" s="22"/>
      <c r="DL284" s="22"/>
      <c r="DM284" s="22"/>
      <c r="DN284" s="22"/>
      <c r="DO284" s="22"/>
      <c r="DP284" s="22"/>
      <c r="DQ284" s="22"/>
      <c r="DR284" s="22"/>
      <c r="DS284" s="22"/>
      <c r="DT284" s="22"/>
      <c r="DU284" s="22"/>
      <c r="DV284" s="22"/>
      <c r="DW284" s="22"/>
      <c r="DX284" s="22"/>
      <c r="DY284" s="22"/>
      <c r="DZ284" s="22"/>
      <c r="EA284" s="22"/>
      <c r="EB284" s="22"/>
      <c r="EC284" s="22"/>
      <c r="ED284" s="22"/>
      <c r="EE284" s="22"/>
      <c r="EF284" s="22"/>
      <c r="EG284" s="22"/>
      <c r="EH284" s="22"/>
      <c r="EI284" s="22"/>
      <c r="EJ284" s="22"/>
      <c r="EK284" s="22"/>
      <c r="EL284" s="22"/>
      <c r="EM284" s="22"/>
      <c r="EN284" s="22"/>
      <c r="EO284" s="22"/>
      <c r="EP284" s="22"/>
      <c r="EQ284" s="22"/>
      <c r="ER284" s="22"/>
      <c r="ES284" s="22"/>
      <c r="ET284" s="23"/>
      <c r="EU284" s="23"/>
      <c r="EV284" s="23"/>
      <c r="EW284" s="20"/>
      <c r="EX284" s="20"/>
      <c r="EY284" s="20"/>
      <c r="EZ284" s="20"/>
      <c r="FA284" s="20"/>
      <c r="FB284" s="20"/>
      <c r="FC284" s="20"/>
      <c r="FD284" s="20"/>
      <c r="FE284" s="20"/>
      <c r="FF284" s="20"/>
      <c r="FG284" s="20"/>
      <c r="FH284" s="20"/>
      <c r="FI284" s="20"/>
      <c r="FJ284" s="20"/>
      <c r="FK284" s="20"/>
      <c r="FL284" s="20"/>
      <c r="FM284" s="20"/>
      <c r="FO284" s="20"/>
      <c r="FQ284" s="20"/>
      <c r="FS284" s="20"/>
      <c r="FU284" s="20"/>
      <c r="FV284" s="20"/>
      <c r="FW284" s="20"/>
      <c r="FX284" s="20"/>
      <c r="FY284" s="20"/>
      <c r="FZ284" s="20"/>
      <c r="GB284" s="20"/>
      <c r="GD284" s="20"/>
      <c r="GE284" s="20"/>
    </row>
    <row r="285" spans="1:187" s="5" customFormat="1" x14ac:dyDescent="0.2">
      <c r="A285" s="26"/>
      <c r="B285" s="18"/>
      <c r="G285" s="27"/>
      <c r="H285" s="27"/>
      <c r="I285" s="27"/>
      <c r="J285" s="27"/>
      <c r="K285" s="27"/>
      <c r="L285" s="27"/>
      <c r="M285" s="27"/>
      <c r="N285" s="27"/>
      <c r="O285" s="27"/>
      <c r="P285" s="27"/>
      <c r="Q285" s="27"/>
      <c r="R285" s="27"/>
      <c r="S285" s="27"/>
      <c r="T285" s="27"/>
      <c r="U285" s="27"/>
      <c r="V285" s="27"/>
      <c r="W285" s="27"/>
      <c r="X285" s="27"/>
      <c r="Y285" s="27"/>
      <c r="Z285" s="27"/>
      <c r="AA285" s="27"/>
      <c r="AB285" s="27"/>
      <c r="AC285" s="27"/>
      <c r="AD285" s="27"/>
      <c r="AR285" s="4"/>
      <c r="AS285" s="4"/>
      <c r="AU285" s="4"/>
      <c r="AV285" s="4"/>
      <c r="AX285" s="4"/>
      <c r="AY285" s="4"/>
      <c r="BA285" s="4"/>
      <c r="BB285" s="4"/>
      <c r="BD285" s="4"/>
      <c r="BE285" s="4"/>
      <c r="BG285" s="4"/>
      <c r="BH285" s="4"/>
      <c r="BJ285" s="4"/>
      <c r="BK285" s="4"/>
      <c r="BM285" s="4"/>
      <c r="BN285" s="4"/>
      <c r="BO285" s="4"/>
      <c r="BP285" s="4"/>
      <c r="BQ285" s="4"/>
      <c r="BR285" s="4"/>
      <c r="BS285" s="4"/>
      <c r="BT285" s="4"/>
      <c r="BU285" s="4"/>
      <c r="BV285" s="4"/>
      <c r="BW285" s="4"/>
      <c r="BX285" s="29"/>
      <c r="BY285" s="4"/>
      <c r="BZ285" s="4"/>
      <c r="CA285" s="18"/>
      <c r="CB285" s="18"/>
      <c r="CD285" s="18"/>
      <c r="CE285" s="18"/>
      <c r="CG285" s="18"/>
      <c r="CI285" s="18"/>
      <c r="CN285" s="18"/>
      <c r="CO285" s="18"/>
      <c r="CP285" s="18"/>
      <c r="CT285" s="18"/>
      <c r="CU285" s="18"/>
      <c r="CV285" s="18"/>
      <c r="CW285" s="18"/>
      <c r="CX285" s="18"/>
      <c r="CY285" s="18"/>
      <c r="CZ285" s="18"/>
      <c r="DA285" s="18"/>
      <c r="DB285" s="18"/>
      <c r="DC285" s="18"/>
      <c r="DD285" s="18"/>
      <c r="DF285" s="18"/>
      <c r="DG285" s="18"/>
      <c r="DH285" s="18"/>
      <c r="EC285" s="18"/>
      <c r="ED285" s="31"/>
      <c r="EE285" s="31"/>
      <c r="EK285" s="18"/>
      <c r="EL285" s="18"/>
      <c r="ET285" s="28"/>
      <c r="EU285" s="28"/>
      <c r="EV285" s="28"/>
      <c r="EW285" s="18"/>
      <c r="EX285" s="18"/>
      <c r="EY285" s="18"/>
      <c r="EZ285" s="18"/>
      <c r="FA285" s="18"/>
      <c r="FB285" s="18"/>
      <c r="FC285" s="18"/>
      <c r="FD285" s="18"/>
      <c r="FE285" s="18"/>
      <c r="FF285" s="18"/>
      <c r="FG285" s="18"/>
      <c r="FH285" s="18"/>
      <c r="FI285" s="18"/>
      <c r="FJ285" s="18"/>
      <c r="FK285" s="18"/>
      <c r="FL285" s="18"/>
      <c r="FM285" s="18"/>
      <c r="FO285" s="18"/>
      <c r="FQ285" s="18"/>
      <c r="FS285" s="18"/>
      <c r="FU285" s="18"/>
      <c r="FV285" s="18"/>
      <c r="FW285" s="18"/>
      <c r="FX285" s="18"/>
      <c r="FY285" s="18"/>
      <c r="FZ285" s="18"/>
      <c r="GB285" s="18"/>
      <c r="GD285" s="18"/>
      <c r="GE285" s="18"/>
    </row>
    <row r="286" spans="1:187" s="5" customFormat="1" x14ac:dyDescent="0.2">
      <c r="A286" s="26"/>
      <c r="B286" s="18"/>
      <c r="G286" s="27"/>
      <c r="H286" s="27"/>
      <c r="I286" s="27"/>
      <c r="J286" s="27"/>
      <c r="K286" s="27"/>
      <c r="L286" s="27"/>
      <c r="M286" s="27"/>
      <c r="N286" s="27"/>
      <c r="O286" s="27"/>
      <c r="P286" s="27"/>
      <c r="Q286" s="27"/>
      <c r="R286" s="27"/>
      <c r="S286" s="27"/>
      <c r="T286" s="27"/>
      <c r="U286" s="27"/>
      <c r="V286" s="27"/>
      <c r="W286" s="27"/>
      <c r="X286" s="27"/>
      <c r="Y286" s="27"/>
      <c r="Z286" s="27"/>
      <c r="AA286" s="27"/>
      <c r="AB286" s="27"/>
      <c r="AC286" s="27"/>
      <c r="AD286" s="27"/>
      <c r="AR286" s="4"/>
      <c r="AS286" s="4"/>
      <c r="AU286" s="4"/>
      <c r="AV286" s="4"/>
      <c r="AX286" s="4"/>
      <c r="AY286" s="4"/>
      <c r="BA286" s="4"/>
      <c r="BB286" s="4"/>
      <c r="BD286" s="4"/>
      <c r="BE286" s="4"/>
      <c r="BG286" s="4"/>
      <c r="BH286" s="4"/>
      <c r="BJ286" s="4"/>
      <c r="BK286" s="4"/>
      <c r="BM286" s="4"/>
      <c r="BN286" s="4"/>
      <c r="BO286" s="4"/>
      <c r="BP286" s="4"/>
      <c r="BQ286" s="4"/>
      <c r="BR286" s="4"/>
      <c r="BS286" s="4"/>
      <c r="BT286" s="4"/>
      <c r="BU286" s="4"/>
      <c r="BV286" s="4"/>
      <c r="BW286" s="4"/>
      <c r="BX286" s="29"/>
      <c r="BY286" s="4"/>
      <c r="BZ286" s="4"/>
      <c r="CA286" s="18"/>
      <c r="CB286" s="18"/>
      <c r="CD286" s="18"/>
      <c r="CE286" s="18"/>
      <c r="CG286" s="18"/>
      <c r="CI286" s="18"/>
      <c r="CN286" s="18"/>
      <c r="CO286" s="18"/>
      <c r="CP286" s="18"/>
      <c r="CT286" s="18"/>
      <c r="CU286" s="18"/>
      <c r="CV286" s="18"/>
      <c r="CW286" s="18"/>
      <c r="CX286" s="18"/>
      <c r="CY286" s="18"/>
      <c r="CZ286" s="18"/>
      <c r="DA286" s="18"/>
      <c r="DB286" s="18"/>
      <c r="DC286" s="18"/>
      <c r="DD286" s="18"/>
      <c r="DF286" s="18"/>
      <c r="DG286" s="18"/>
      <c r="DH286" s="18"/>
      <c r="EC286" s="18"/>
      <c r="ED286" s="31"/>
      <c r="EE286" s="31"/>
      <c r="EK286" s="18"/>
      <c r="EL286" s="18"/>
      <c r="ET286" s="28"/>
      <c r="EU286" s="28"/>
      <c r="EV286" s="28"/>
      <c r="EW286" s="18"/>
      <c r="EX286" s="18"/>
      <c r="EY286" s="18"/>
      <c r="EZ286" s="18"/>
      <c r="FA286" s="18"/>
      <c r="FB286" s="18"/>
      <c r="FC286" s="18"/>
      <c r="FD286" s="18"/>
      <c r="FE286" s="18"/>
      <c r="FF286" s="18"/>
      <c r="FG286" s="18"/>
      <c r="FH286" s="18"/>
      <c r="FI286" s="18"/>
      <c r="FJ286" s="18"/>
      <c r="FK286" s="18"/>
      <c r="FL286" s="18"/>
      <c r="FM286" s="18"/>
      <c r="FO286" s="18"/>
      <c r="FQ286" s="18"/>
      <c r="FS286" s="18"/>
      <c r="FU286" s="18"/>
      <c r="FV286" s="18"/>
      <c r="FW286" s="18"/>
      <c r="FX286" s="18"/>
      <c r="FY286" s="18"/>
      <c r="FZ286" s="18"/>
      <c r="GB286" s="18"/>
      <c r="GD286" s="18"/>
      <c r="GE286" s="18"/>
    </row>
    <row r="287" spans="1:187" s="5" customFormat="1" x14ac:dyDescent="0.2">
      <c r="A287" s="26"/>
      <c r="B287" s="18"/>
      <c r="G287" s="27"/>
      <c r="H287" s="27"/>
      <c r="I287" s="27"/>
      <c r="J287" s="27"/>
      <c r="K287" s="27"/>
      <c r="L287" s="27"/>
      <c r="M287" s="27"/>
      <c r="N287" s="27"/>
      <c r="O287" s="27"/>
      <c r="P287" s="27"/>
      <c r="Q287" s="27"/>
      <c r="R287" s="27"/>
      <c r="S287" s="27"/>
      <c r="T287" s="27"/>
      <c r="U287" s="27"/>
      <c r="V287" s="27"/>
      <c r="W287" s="27"/>
      <c r="X287" s="27"/>
      <c r="Y287" s="27"/>
      <c r="Z287" s="27"/>
      <c r="AA287" s="27"/>
      <c r="AB287" s="27"/>
      <c r="AC287" s="27"/>
      <c r="AD287" s="27"/>
      <c r="AR287" s="4"/>
      <c r="AS287" s="4"/>
      <c r="AU287" s="4"/>
      <c r="AV287" s="4"/>
      <c r="AX287" s="4"/>
      <c r="AY287" s="4"/>
      <c r="BA287" s="4"/>
      <c r="BB287" s="4"/>
      <c r="BD287" s="4"/>
      <c r="BE287" s="4"/>
      <c r="BG287" s="4"/>
      <c r="BH287" s="4"/>
      <c r="BJ287" s="4"/>
      <c r="BK287" s="4"/>
      <c r="BM287" s="4"/>
      <c r="BN287" s="4"/>
      <c r="BO287" s="4"/>
      <c r="BP287" s="4"/>
      <c r="BQ287" s="4"/>
      <c r="BR287" s="4"/>
      <c r="BS287" s="4"/>
      <c r="BT287" s="4"/>
      <c r="BU287" s="4"/>
      <c r="BV287" s="4"/>
      <c r="BW287" s="4"/>
      <c r="BX287" s="29"/>
      <c r="BY287" s="4"/>
      <c r="BZ287" s="4"/>
      <c r="CA287" s="18"/>
      <c r="CB287" s="18"/>
      <c r="CD287" s="18"/>
      <c r="CE287" s="18"/>
      <c r="CG287" s="18"/>
      <c r="CI287" s="18"/>
      <c r="CN287" s="18"/>
      <c r="CO287" s="18"/>
      <c r="CP287" s="18"/>
      <c r="CT287" s="18"/>
      <c r="CU287" s="18"/>
      <c r="CV287" s="18"/>
      <c r="CW287" s="18"/>
      <c r="CX287" s="18"/>
      <c r="CY287" s="18"/>
      <c r="CZ287" s="18"/>
      <c r="DA287" s="18"/>
      <c r="DB287" s="18"/>
      <c r="DC287" s="18"/>
      <c r="DD287" s="18"/>
      <c r="DF287" s="18"/>
      <c r="DG287" s="18"/>
      <c r="DH287" s="18"/>
      <c r="EC287" s="18"/>
      <c r="ED287" s="31"/>
      <c r="EE287" s="31"/>
      <c r="EK287" s="18"/>
      <c r="EL287" s="18"/>
      <c r="ET287" s="28"/>
      <c r="EU287" s="28"/>
      <c r="EV287" s="28"/>
      <c r="EW287" s="18"/>
      <c r="EX287" s="18"/>
      <c r="EY287" s="18"/>
      <c r="EZ287" s="18"/>
      <c r="FA287" s="18"/>
      <c r="FB287" s="18"/>
      <c r="FC287" s="18"/>
      <c r="FD287" s="18"/>
      <c r="FE287" s="18"/>
      <c r="FF287" s="18"/>
      <c r="FG287" s="18"/>
      <c r="FH287" s="18"/>
      <c r="FI287" s="18"/>
      <c r="FJ287" s="18"/>
      <c r="FK287" s="18"/>
      <c r="FL287" s="18"/>
      <c r="FM287" s="18"/>
      <c r="FO287" s="18"/>
      <c r="FQ287" s="18"/>
      <c r="FS287" s="18"/>
      <c r="FU287" s="18"/>
      <c r="FV287" s="18"/>
      <c r="FW287" s="18"/>
      <c r="FX287" s="18"/>
      <c r="FY287" s="18"/>
      <c r="FZ287" s="18"/>
      <c r="GB287" s="18"/>
      <c r="GD287" s="18"/>
      <c r="GE287" s="18"/>
    </row>
    <row r="288" spans="1:187" s="5" customFormat="1" x14ac:dyDescent="0.2">
      <c r="A288" s="26"/>
      <c r="B288" s="18"/>
      <c r="C288" s="18"/>
      <c r="G288" s="27"/>
      <c r="H288" s="27"/>
      <c r="I288" s="27"/>
      <c r="J288" s="27"/>
      <c r="K288" s="27"/>
      <c r="L288" s="27"/>
      <c r="M288" s="27"/>
      <c r="N288" s="27"/>
      <c r="O288" s="27"/>
      <c r="P288" s="27"/>
      <c r="Q288" s="27"/>
      <c r="R288" s="27"/>
      <c r="S288" s="27"/>
      <c r="T288" s="27"/>
      <c r="U288" s="27"/>
      <c r="V288" s="27"/>
      <c r="W288" s="27"/>
      <c r="X288" s="27"/>
      <c r="Y288" s="27"/>
      <c r="Z288" s="27"/>
      <c r="AA288" s="27"/>
      <c r="AB288" s="27"/>
      <c r="AC288" s="27"/>
      <c r="AD288" s="27"/>
      <c r="AR288" s="4"/>
      <c r="AS288" s="4"/>
      <c r="AU288" s="4"/>
      <c r="AV288" s="4"/>
      <c r="AX288" s="4"/>
      <c r="AY288" s="4"/>
      <c r="BA288" s="4"/>
      <c r="BB288" s="4"/>
      <c r="BD288" s="4"/>
      <c r="BE288" s="4"/>
      <c r="BG288" s="4"/>
      <c r="BH288" s="4"/>
      <c r="BJ288" s="4"/>
      <c r="BK288" s="4"/>
      <c r="BM288" s="4"/>
      <c r="BN288" s="4"/>
      <c r="BO288" s="4"/>
      <c r="BP288" s="4"/>
      <c r="BQ288" s="4"/>
      <c r="BR288" s="4"/>
      <c r="BS288" s="4"/>
      <c r="BT288" s="4"/>
      <c r="BU288" s="4"/>
      <c r="BV288" s="4"/>
      <c r="BW288" s="4"/>
      <c r="BX288" s="29"/>
      <c r="BY288" s="4"/>
      <c r="BZ288" s="4"/>
      <c r="CA288" s="18"/>
      <c r="CB288" s="90"/>
      <c r="CD288" s="18"/>
      <c r="CE288" s="18"/>
      <c r="CG288" s="18"/>
      <c r="CH288" s="18"/>
      <c r="CI288" s="18"/>
      <c r="CJ288" s="18"/>
      <c r="CK288" s="18"/>
      <c r="CL288" s="18"/>
      <c r="CN288" s="18"/>
      <c r="CO288" s="18"/>
      <c r="CP288" s="18"/>
      <c r="CT288" s="18"/>
      <c r="CU288" s="18"/>
      <c r="CV288" s="18"/>
      <c r="CW288" s="18"/>
      <c r="CX288" s="18"/>
      <c r="CY288" s="18"/>
      <c r="CZ288" s="18"/>
      <c r="DA288" s="18"/>
      <c r="DB288" s="18"/>
      <c r="DC288" s="18"/>
      <c r="DD288" s="18"/>
      <c r="DF288" s="18"/>
      <c r="DG288" s="18"/>
      <c r="DH288" s="18"/>
      <c r="DJ288" s="18"/>
      <c r="DM288" s="18"/>
      <c r="DT288" s="18"/>
      <c r="EC288" s="18"/>
      <c r="ED288" s="91"/>
      <c r="EE288" s="91"/>
      <c r="ES288" s="18"/>
      <c r="ET288" s="28"/>
      <c r="EU288" s="28"/>
      <c r="EV288" s="28"/>
      <c r="EW288" s="18"/>
      <c r="EX288" s="18"/>
      <c r="EY288" s="18"/>
      <c r="EZ288" s="18"/>
      <c r="FA288" s="18"/>
      <c r="FB288" s="18"/>
      <c r="FC288" s="18"/>
      <c r="FD288" s="18"/>
      <c r="FE288" s="18"/>
      <c r="FF288" s="18"/>
      <c r="FG288" s="18"/>
      <c r="FH288" s="18"/>
      <c r="FI288" s="18"/>
      <c r="FJ288" s="18"/>
      <c r="FK288" s="18"/>
      <c r="FL288" s="18"/>
      <c r="FM288" s="18"/>
      <c r="FO288" s="18"/>
      <c r="FQ288" s="18"/>
      <c r="FR288" s="18"/>
      <c r="FS288" s="18"/>
      <c r="FU288" s="18"/>
      <c r="FV288" s="18"/>
      <c r="FW288" s="18"/>
      <c r="FX288" s="18"/>
      <c r="FY288" s="18"/>
      <c r="FZ288" s="18"/>
      <c r="GB288" s="18"/>
      <c r="GE288" s="18"/>
    </row>
    <row r="289" spans="1:187" s="92" customFormat="1" ht="90" customHeight="1" x14ac:dyDescent="0.2">
      <c r="A289" s="93"/>
      <c r="B289" s="21"/>
      <c r="C289" s="21"/>
      <c r="D289" s="21"/>
      <c r="E289" s="21"/>
      <c r="F289" s="21"/>
      <c r="G289" s="8"/>
      <c r="H289" s="8"/>
      <c r="I289" s="9"/>
      <c r="J289" s="9"/>
      <c r="K289" s="9"/>
      <c r="L289" s="9"/>
      <c r="M289" s="9"/>
      <c r="N289" s="9"/>
      <c r="O289" s="9"/>
      <c r="P289" s="9"/>
      <c r="Q289" s="9"/>
      <c r="R289" s="9"/>
      <c r="S289" s="9"/>
      <c r="T289" s="9"/>
      <c r="U289" s="9"/>
      <c r="V289" s="9"/>
      <c r="W289" s="9"/>
      <c r="X289" s="9"/>
      <c r="Y289" s="9"/>
      <c r="Z289" s="9"/>
      <c r="AA289" s="9"/>
      <c r="AB289" s="9"/>
      <c r="AC289" s="9"/>
      <c r="AD289" s="9"/>
      <c r="AE289" s="48"/>
      <c r="AF289" s="48"/>
      <c r="AG289" s="48"/>
      <c r="AH289" s="48"/>
      <c r="AI289" s="48"/>
      <c r="AJ289" s="48"/>
      <c r="AK289" s="48"/>
      <c r="AL289" s="48"/>
      <c r="AM289" s="48"/>
      <c r="AN289" s="48"/>
      <c r="AO289" s="48"/>
      <c r="AP289" s="48"/>
      <c r="AQ289" s="10"/>
      <c r="AR289" s="11"/>
      <c r="AS289" s="11"/>
      <c r="AT289" s="10"/>
      <c r="AU289" s="11"/>
      <c r="AV289" s="11"/>
      <c r="AW289" s="10"/>
      <c r="AX289" s="11"/>
      <c r="AY289" s="11"/>
      <c r="AZ289" s="10"/>
      <c r="BA289" s="11"/>
      <c r="BB289" s="11"/>
      <c r="BC289" s="10"/>
      <c r="BD289" s="11"/>
      <c r="BE289" s="11"/>
      <c r="BF289" s="10"/>
      <c r="BG289" s="11"/>
      <c r="BH289" s="11"/>
      <c r="BI289" s="10"/>
      <c r="BJ289" s="11"/>
      <c r="BK289" s="11"/>
      <c r="BL289" s="10"/>
      <c r="BM289" s="11"/>
      <c r="BN289" s="11"/>
      <c r="BO289" s="11"/>
      <c r="BP289" s="11"/>
      <c r="BQ289" s="11"/>
      <c r="BR289" s="11"/>
      <c r="BS289" s="11"/>
      <c r="BT289" s="11"/>
      <c r="BU289" s="11"/>
      <c r="BV289" s="11"/>
      <c r="BW289" s="11"/>
      <c r="BX289" s="10"/>
      <c r="BY289" s="11"/>
      <c r="BZ289" s="11"/>
      <c r="CA289" s="10"/>
      <c r="CB289" s="10"/>
      <c r="CC289" s="93"/>
      <c r="CD289" s="11"/>
      <c r="CE289" s="11"/>
      <c r="CF289" s="93"/>
      <c r="CG289" s="11"/>
      <c r="CH289" s="93"/>
      <c r="CI289" s="11"/>
      <c r="CJ289" s="93"/>
      <c r="CK289" s="11"/>
      <c r="CL289" s="11"/>
      <c r="CM289" s="93"/>
      <c r="CN289" s="11"/>
      <c r="CO289" s="11"/>
      <c r="CP289" s="11"/>
      <c r="CQ289" s="93"/>
      <c r="CR289" s="11"/>
      <c r="CS289" s="93"/>
      <c r="CT289" s="11"/>
      <c r="CU289" s="11"/>
      <c r="CV289" s="11"/>
      <c r="CW289" s="11"/>
      <c r="CX289" s="11"/>
      <c r="CY289" s="11"/>
      <c r="CZ289" s="11"/>
      <c r="DA289" s="11"/>
      <c r="DB289" s="11"/>
      <c r="DC289" s="11"/>
      <c r="DD289" s="11"/>
      <c r="DE289" s="93"/>
      <c r="DF289" s="11"/>
      <c r="DG289" s="93"/>
      <c r="DH289" s="11"/>
      <c r="DI289" s="93"/>
      <c r="DJ289" s="93"/>
      <c r="DK289" s="11"/>
      <c r="DL289" s="11"/>
      <c r="DM289" s="93"/>
      <c r="DN289" s="11"/>
      <c r="DO289" s="11"/>
      <c r="DP289" s="93"/>
      <c r="DQ289" s="11"/>
      <c r="DR289" s="93"/>
      <c r="DS289" s="11"/>
      <c r="DT289" s="93"/>
      <c r="DU289" s="11"/>
      <c r="DV289" s="11"/>
      <c r="DW289" s="93"/>
      <c r="DX289" s="11"/>
      <c r="DY289" s="11"/>
      <c r="DZ289" s="11"/>
      <c r="EA289" s="93"/>
      <c r="EB289" s="11"/>
      <c r="EC289" s="93"/>
      <c r="ED289" s="11"/>
      <c r="EE289" s="11"/>
      <c r="EF289" s="93"/>
      <c r="EG289" s="11"/>
      <c r="EH289" s="93"/>
      <c r="EI289" s="93"/>
      <c r="EJ289" s="93"/>
      <c r="EK289" s="93"/>
      <c r="EL289" s="93"/>
      <c r="EM289" s="93"/>
      <c r="EN289" s="93"/>
      <c r="EO289" s="93"/>
      <c r="EP289" s="93"/>
      <c r="EQ289" s="93"/>
      <c r="ER289" s="93"/>
      <c r="ES289" s="93"/>
      <c r="ET289" s="9"/>
      <c r="EU289" s="9"/>
      <c r="EV289" s="9"/>
      <c r="EW289" s="21"/>
      <c r="EX289" s="21"/>
      <c r="EY289" s="21"/>
      <c r="EZ289" s="21"/>
      <c r="FA289" s="21"/>
      <c r="FB289" s="21"/>
      <c r="FC289" s="21"/>
      <c r="FD289" s="21"/>
      <c r="FE289" s="21"/>
      <c r="FF289" s="21"/>
      <c r="FG289" s="21"/>
      <c r="FH289" s="21"/>
      <c r="FI289" s="21"/>
      <c r="FJ289" s="21"/>
      <c r="FK289" s="21"/>
      <c r="FL289" s="21"/>
      <c r="FM289" s="21"/>
      <c r="FN289" s="21"/>
      <c r="FO289" s="21"/>
      <c r="FP289" s="21"/>
      <c r="FQ289" s="21"/>
      <c r="FR289" s="21"/>
      <c r="FS289" s="21"/>
      <c r="FT289" s="21"/>
      <c r="FU289" s="21"/>
      <c r="FV289" s="21"/>
      <c r="FW289" s="21"/>
      <c r="FX289" s="21"/>
      <c r="FY289" s="21"/>
      <c r="FZ289" s="21"/>
      <c r="GA289" s="21"/>
      <c r="GB289" s="21"/>
      <c r="GC289" s="21"/>
      <c r="GD289" s="21"/>
      <c r="GE289" s="21"/>
    </row>
    <row r="290" spans="1:187" s="5" customFormat="1" x14ac:dyDescent="0.2">
      <c r="A290" s="26"/>
      <c r="B290" s="18"/>
      <c r="C290" s="18"/>
      <c r="G290" s="27"/>
      <c r="H290" s="27"/>
      <c r="I290" s="27"/>
      <c r="J290" s="27"/>
      <c r="K290" s="27"/>
      <c r="L290" s="27"/>
      <c r="M290" s="27"/>
      <c r="N290" s="27"/>
      <c r="O290" s="27"/>
      <c r="P290" s="27"/>
      <c r="Q290" s="27"/>
      <c r="R290" s="27"/>
      <c r="S290" s="27"/>
      <c r="T290" s="27"/>
      <c r="U290" s="27"/>
      <c r="V290" s="27"/>
      <c r="W290" s="27"/>
      <c r="X290" s="27"/>
      <c r="Y290" s="27"/>
      <c r="Z290" s="27"/>
      <c r="AA290" s="27"/>
      <c r="AB290" s="27"/>
      <c r="AC290" s="27"/>
      <c r="AD290" s="27"/>
      <c r="AE290" s="94"/>
      <c r="AF290" s="94"/>
      <c r="AG290" s="94"/>
      <c r="AH290" s="94"/>
      <c r="AI290" s="94"/>
      <c r="AJ290" s="94"/>
      <c r="AK290" s="94"/>
      <c r="AL290" s="94"/>
      <c r="AM290" s="94"/>
      <c r="AN290" s="94"/>
      <c r="AO290" s="94"/>
      <c r="AP290" s="94"/>
      <c r="AR290" s="4"/>
      <c r="AS290" s="4"/>
      <c r="AU290" s="4"/>
      <c r="AV290" s="4"/>
      <c r="AX290" s="4"/>
      <c r="AY290" s="4"/>
      <c r="BA290" s="4"/>
      <c r="BB290" s="4"/>
      <c r="BD290" s="4"/>
      <c r="BE290" s="4"/>
      <c r="BG290" s="4"/>
      <c r="BH290" s="4"/>
      <c r="BJ290" s="4"/>
      <c r="BK290" s="4"/>
      <c r="BM290" s="4"/>
      <c r="BN290" s="4"/>
      <c r="BO290" s="4"/>
      <c r="BP290" s="4"/>
      <c r="BQ290" s="4"/>
      <c r="BR290" s="4"/>
      <c r="BS290" s="4"/>
      <c r="BT290" s="4"/>
      <c r="BU290" s="4"/>
      <c r="BV290" s="4"/>
      <c r="BW290" s="4"/>
      <c r="BX290" s="29"/>
      <c r="BY290" s="4"/>
      <c r="BZ290" s="4"/>
      <c r="CA290" s="18"/>
      <c r="CB290" s="18"/>
      <c r="CC290" s="18"/>
      <c r="CD290" s="18"/>
      <c r="CE290" s="18"/>
      <c r="CG290" s="18"/>
      <c r="CH290" s="18"/>
      <c r="CI290" s="18"/>
      <c r="CJ290" s="18"/>
      <c r="CK290" s="18"/>
      <c r="CL290" s="18"/>
      <c r="CN290" s="18"/>
      <c r="CO290" s="18"/>
      <c r="CP290" s="18"/>
      <c r="CT290" s="18"/>
      <c r="CU290" s="18"/>
      <c r="CV290" s="18"/>
      <c r="CW290" s="18"/>
      <c r="CX290" s="18"/>
      <c r="CY290" s="18"/>
      <c r="CZ290" s="18"/>
      <c r="DA290" s="18"/>
      <c r="DB290" s="18"/>
      <c r="DC290" s="18"/>
      <c r="DD290" s="18"/>
      <c r="DF290" s="18"/>
      <c r="DG290" s="18"/>
      <c r="DH290" s="18"/>
      <c r="ED290" s="31"/>
      <c r="EE290" s="31"/>
      <c r="EF290" s="18"/>
      <c r="ET290" s="27"/>
      <c r="EU290" s="27"/>
      <c r="EV290" s="27"/>
      <c r="EW290" s="18"/>
      <c r="EX290" s="18"/>
      <c r="EY290" s="18"/>
      <c r="EZ290" s="18"/>
      <c r="FA290" s="18"/>
      <c r="FB290" s="18"/>
      <c r="FC290" s="18"/>
      <c r="FD290" s="18"/>
      <c r="FE290" s="18"/>
      <c r="FF290" s="18"/>
      <c r="FG290" s="18"/>
      <c r="FH290" s="18"/>
      <c r="FI290" s="18"/>
      <c r="FJ290" s="18"/>
      <c r="FK290" s="18"/>
      <c r="FL290" s="18"/>
      <c r="FM290" s="18"/>
      <c r="FO290" s="18"/>
      <c r="FQ290" s="18"/>
      <c r="FS290" s="18"/>
      <c r="FU290" s="18"/>
      <c r="FV290" s="18"/>
      <c r="FW290" s="18"/>
      <c r="FX290" s="18"/>
      <c r="FY290" s="18"/>
      <c r="FZ290" s="18"/>
      <c r="GA290" s="18"/>
      <c r="GB290" s="18"/>
      <c r="GE290" s="18"/>
    </row>
    <row r="291" spans="1:187" s="5" customFormat="1" x14ac:dyDescent="0.2">
      <c r="A291" s="26"/>
      <c r="B291" s="18"/>
      <c r="G291" s="27"/>
      <c r="H291" s="27"/>
      <c r="I291" s="27"/>
      <c r="J291" s="27"/>
      <c r="K291" s="27"/>
      <c r="L291" s="27"/>
      <c r="M291" s="27"/>
      <c r="N291" s="27"/>
      <c r="O291" s="27"/>
      <c r="P291" s="27"/>
      <c r="Q291" s="27"/>
      <c r="R291" s="27"/>
      <c r="S291" s="27"/>
      <c r="T291" s="27"/>
      <c r="U291" s="27"/>
      <c r="V291" s="27"/>
      <c r="W291" s="27"/>
      <c r="X291" s="27"/>
      <c r="Y291" s="27"/>
      <c r="Z291" s="27"/>
      <c r="AA291" s="27"/>
      <c r="AB291" s="27"/>
      <c r="AC291" s="27"/>
      <c r="AD291" s="27"/>
      <c r="AE291" s="94"/>
      <c r="AF291" s="94"/>
      <c r="AG291" s="94"/>
      <c r="AH291" s="94"/>
      <c r="AI291" s="94"/>
      <c r="AJ291" s="94"/>
      <c r="AK291" s="94"/>
      <c r="AL291" s="94"/>
      <c r="AM291" s="94"/>
      <c r="AN291" s="94"/>
      <c r="AO291" s="94"/>
      <c r="AP291" s="94"/>
      <c r="AR291" s="4"/>
      <c r="AS291" s="4"/>
      <c r="AU291" s="4"/>
      <c r="AV291" s="4"/>
      <c r="AX291" s="4"/>
      <c r="AY291" s="4"/>
      <c r="BA291" s="4"/>
      <c r="BB291" s="4"/>
      <c r="BD291" s="4"/>
      <c r="BE291" s="4"/>
      <c r="BG291" s="4"/>
      <c r="BH291" s="4"/>
      <c r="BJ291" s="4"/>
      <c r="BK291" s="4"/>
      <c r="BM291" s="4"/>
      <c r="BN291" s="4"/>
      <c r="BO291" s="4"/>
      <c r="BP291" s="4"/>
      <c r="BQ291" s="4"/>
      <c r="BR291" s="4"/>
      <c r="BS291" s="4"/>
      <c r="BT291" s="4"/>
      <c r="BU291" s="4"/>
      <c r="BV291" s="4"/>
      <c r="BW291" s="4"/>
      <c r="BX291" s="29"/>
      <c r="BY291" s="4"/>
      <c r="BZ291" s="4"/>
      <c r="CA291" s="18"/>
      <c r="CB291" s="18"/>
      <c r="CC291" s="18"/>
      <c r="CD291" s="18"/>
      <c r="CE291" s="18"/>
      <c r="CG291" s="18"/>
      <c r="CH291" s="18"/>
      <c r="CI291" s="18"/>
      <c r="CJ291" s="18"/>
      <c r="CK291" s="18"/>
      <c r="CL291" s="18"/>
      <c r="CM291" s="18"/>
      <c r="CN291" s="18"/>
      <c r="CO291" s="18"/>
      <c r="CP291" s="18"/>
      <c r="CT291" s="18"/>
      <c r="CU291" s="18"/>
      <c r="CV291" s="18"/>
      <c r="CW291" s="18"/>
      <c r="CX291" s="18"/>
      <c r="CY291" s="18"/>
      <c r="CZ291" s="18"/>
      <c r="DA291" s="18"/>
      <c r="DB291" s="18"/>
      <c r="DC291" s="18"/>
      <c r="DD291" s="18"/>
      <c r="DF291" s="18"/>
      <c r="DG291" s="18"/>
      <c r="DH291" s="18"/>
      <c r="ED291" s="31"/>
      <c r="EE291" s="31"/>
      <c r="ET291" s="27"/>
      <c r="EU291" s="27"/>
      <c r="EV291" s="27"/>
      <c r="EW291" s="18"/>
      <c r="EX291" s="18"/>
      <c r="EY291" s="18"/>
      <c r="EZ291" s="18"/>
      <c r="FA291" s="18"/>
      <c r="FB291" s="18"/>
      <c r="FC291" s="18"/>
      <c r="FD291" s="18"/>
      <c r="FE291" s="18"/>
      <c r="FF291" s="18"/>
      <c r="FG291" s="18"/>
      <c r="FH291" s="18"/>
      <c r="FI291" s="18"/>
      <c r="FJ291" s="18"/>
      <c r="FK291" s="18"/>
      <c r="FL291" s="18"/>
      <c r="FM291" s="18"/>
      <c r="FO291" s="18"/>
      <c r="FQ291" s="18"/>
      <c r="FS291" s="18"/>
      <c r="FU291" s="18"/>
      <c r="FV291" s="18"/>
      <c r="FW291" s="18"/>
      <c r="FX291" s="18"/>
      <c r="FY291" s="18"/>
      <c r="FZ291" s="18"/>
      <c r="GB291" s="18"/>
      <c r="GE291" s="18"/>
    </row>
    <row r="292" spans="1:187" s="5" customFormat="1" x14ac:dyDescent="0.2">
      <c r="A292" s="26"/>
      <c r="B292" s="18"/>
      <c r="G292" s="27"/>
      <c r="H292" s="27"/>
      <c r="I292" s="27"/>
      <c r="J292" s="27"/>
      <c r="K292" s="27"/>
      <c r="L292" s="27"/>
      <c r="M292" s="27"/>
      <c r="N292" s="27"/>
      <c r="O292" s="27"/>
      <c r="P292" s="27"/>
      <c r="Q292" s="27"/>
      <c r="R292" s="27"/>
      <c r="S292" s="27"/>
      <c r="T292" s="27"/>
      <c r="U292" s="27"/>
      <c r="V292" s="27"/>
      <c r="W292" s="27"/>
      <c r="X292" s="27"/>
      <c r="Y292" s="27"/>
      <c r="Z292" s="27"/>
      <c r="AA292" s="27"/>
      <c r="AB292" s="27"/>
      <c r="AC292" s="27"/>
      <c r="AD292" s="27"/>
      <c r="AE292" s="94"/>
      <c r="AF292" s="94"/>
      <c r="AG292" s="94"/>
      <c r="AH292" s="94"/>
      <c r="AI292" s="94"/>
      <c r="AJ292" s="94"/>
      <c r="AK292" s="94"/>
      <c r="AL292" s="94"/>
      <c r="AM292" s="94"/>
      <c r="AN292" s="94"/>
      <c r="AO292" s="94"/>
      <c r="AP292" s="94"/>
      <c r="AR292" s="4"/>
      <c r="AS292" s="4"/>
      <c r="AU292" s="4"/>
      <c r="AV292" s="4"/>
      <c r="AX292" s="4"/>
      <c r="AY292" s="4"/>
      <c r="BA292" s="4"/>
      <c r="BB292" s="4"/>
      <c r="BD292" s="4"/>
      <c r="BE292" s="4"/>
      <c r="BG292" s="4"/>
      <c r="BH292" s="4"/>
      <c r="BJ292" s="4"/>
      <c r="BK292" s="4"/>
      <c r="BM292" s="4"/>
      <c r="BN292" s="4"/>
      <c r="BO292" s="4"/>
      <c r="BP292" s="4"/>
      <c r="BQ292" s="4"/>
      <c r="BR292" s="4"/>
      <c r="BS292" s="4"/>
      <c r="BT292" s="4"/>
      <c r="BU292" s="4"/>
      <c r="BV292" s="4"/>
      <c r="BW292" s="4"/>
      <c r="BX292" s="29"/>
      <c r="BY292" s="4"/>
      <c r="BZ292" s="4"/>
      <c r="CA292" s="18"/>
      <c r="CB292" s="18"/>
      <c r="CC292" s="18"/>
      <c r="CD292" s="18"/>
      <c r="CE292" s="18"/>
      <c r="CG292" s="18"/>
      <c r="CH292" s="18"/>
      <c r="CI292" s="18"/>
      <c r="CK292" s="18"/>
      <c r="CL292" s="18"/>
      <c r="CN292" s="18"/>
      <c r="CO292" s="18"/>
      <c r="CP292" s="18"/>
      <c r="CT292" s="18"/>
      <c r="CU292" s="18"/>
      <c r="CV292" s="18"/>
      <c r="CW292" s="18"/>
      <c r="CX292" s="18"/>
      <c r="CY292" s="18"/>
      <c r="CZ292" s="18"/>
      <c r="DA292" s="18"/>
      <c r="DB292" s="18"/>
      <c r="DC292" s="18"/>
      <c r="DD292" s="18"/>
      <c r="DF292" s="18"/>
      <c r="DG292" s="18"/>
      <c r="DH292" s="18"/>
      <c r="DJ292" s="18"/>
      <c r="DP292" s="18"/>
      <c r="ED292" s="31"/>
      <c r="EE292" s="31"/>
      <c r="ET292" s="27"/>
      <c r="EU292" s="27"/>
      <c r="EV292" s="27"/>
      <c r="EW292" s="18"/>
      <c r="EX292" s="18"/>
      <c r="EY292" s="18"/>
      <c r="EZ292" s="18"/>
      <c r="FA292" s="18"/>
      <c r="FB292" s="18"/>
      <c r="FC292" s="18"/>
      <c r="FD292" s="18"/>
      <c r="FE292" s="18"/>
      <c r="FF292" s="18"/>
      <c r="FG292" s="18"/>
      <c r="FH292" s="18"/>
      <c r="FI292" s="18"/>
      <c r="FJ292" s="18"/>
      <c r="FK292" s="18"/>
      <c r="FL292" s="18"/>
      <c r="FM292" s="18"/>
      <c r="FO292" s="18"/>
      <c r="FQ292" s="18"/>
      <c r="FS292" s="18"/>
      <c r="FU292" s="18"/>
      <c r="FV292" s="18"/>
      <c r="FW292" s="18"/>
      <c r="FX292" s="18"/>
      <c r="FY292" s="18"/>
      <c r="FZ292" s="18"/>
      <c r="GA292" s="18"/>
      <c r="GB292" s="18"/>
      <c r="GC292" s="18"/>
      <c r="GE292" s="18"/>
    </row>
    <row r="293" spans="1:187" s="5" customFormat="1" x14ac:dyDescent="0.2">
      <c r="A293" s="26"/>
      <c r="B293" s="18"/>
      <c r="G293" s="27"/>
      <c r="H293" s="27"/>
      <c r="I293" s="27"/>
      <c r="J293" s="27"/>
      <c r="K293" s="27"/>
      <c r="L293" s="27"/>
      <c r="M293" s="27"/>
      <c r="N293" s="27"/>
      <c r="O293" s="27"/>
      <c r="P293" s="27"/>
      <c r="Q293" s="27"/>
      <c r="R293" s="27"/>
      <c r="S293" s="27"/>
      <c r="T293" s="27"/>
      <c r="U293" s="27"/>
      <c r="V293" s="27"/>
      <c r="W293" s="27"/>
      <c r="X293" s="27"/>
      <c r="Y293" s="27"/>
      <c r="Z293" s="27"/>
      <c r="AA293" s="27"/>
      <c r="AB293" s="27"/>
      <c r="AC293" s="27"/>
      <c r="AD293" s="27"/>
      <c r="AE293" s="94"/>
      <c r="AF293" s="94"/>
      <c r="AG293" s="94"/>
      <c r="AH293" s="94"/>
      <c r="AI293" s="94"/>
      <c r="AJ293" s="94"/>
      <c r="AK293" s="94"/>
      <c r="AL293" s="94"/>
      <c r="AM293" s="94"/>
      <c r="AN293" s="94"/>
      <c r="AO293" s="94"/>
      <c r="AP293" s="94"/>
      <c r="AR293" s="4"/>
      <c r="AS293" s="4"/>
      <c r="AU293" s="4"/>
      <c r="AV293" s="4"/>
      <c r="AX293" s="4"/>
      <c r="AY293" s="4"/>
      <c r="BA293" s="4"/>
      <c r="BB293" s="4"/>
      <c r="BD293" s="4"/>
      <c r="BE293" s="4"/>
      <c r="BG293" s="4"/>
      <c r="BH293" s="4"/>
      <c r="BJ293" s="4"/>
      <c r="BK293" s="4"/>
      <c r="BM293" s="4"/>
      <c r="BN293" s="4"/>
      <c r="BO293" s="4"/>
      <c r="BP293" s="4"/>
      <c r="BQ293" s="4"/>
      <c r="BR293" s="4"/>
      <c r="BS293" s="4"/>
      <c r="BT293" s="4"/>
      <c r="BU293" s="4"/>
      <c r="BV293" s="4"/>
      <c r="BW293" s="4"/>
      <c r="BX293" s="29"/>
      <c r="BY293" s="4"/>
      <c r="BZ293" s="4"/>
      <c r="CA293" s="18"/>
      <c r="CB293" s="18"/>
      <c r="CC293" s="18"/>
      <c r="CD293" s="18"/>
      <c r="CE293" s="18"/>
      <c r="CG293" s="18"/>
      <c r="CI293" s="18"/>
      <c r="CJ293" s="18"/>
      <c r="CK293" s="18"/>
      <c r="CL293" s="18"/>
      <c r="CN293" s="18"/>
      <c r="CO293" s="18"/>
      <c r="CP293" s="18"/>
      <c r="CT293" s="18"/>
      <c r="CU293" s="18"/>
      <c r="CV293" s="18"/>
      <c r="CW293" s="18"/>
      <c r="CX293" s="18"/>
      <c r="CY293" s="18"/>
      <c r="CZ293" s="18"/>
      <c r="DA293" s="18"/>
      <c r="DB293" s="18"/>
      <c r="DC293" s="18"/>
      <c r="DD293" s="18"/>
      <c r="DF293" s="18"/>
      <c r="DG293" s="18"/>
      <c r="DH293" s="18"/>
      <c r="ED293" s="31"/>
      <c r="EE293" s="31"/>
      <c r="ER293" s="18"/>
      <c r="ET293" s="27"/>
      <c r="EU293" s="27"/>
      <c r="EV293" s="27"/>
      <c r="EW293" s="18"/>
      <c r="EX293" s="18"/>
      <c r="EY293" s="18"/>
      <c r="EZ293" s="18"/>
      <c r="FA293" s="18"/>
      <c r="FB293" s="18"/>
      <c r="FC293" s="18"/>
      <c r="FD293" s="18"/>
      <c r="FE293" s="18"/>
      <c r="FF293" s="18"/>
      <c r="FG293" s="18"/>
      <c r="FH293" s="18"/>
      <c r="FI293" s="18"/>
      <c r="FJ293" s="18"/>
      <c r="FK293" s="18"/>
      <c r="FL293" s="18"/>
      <c r="FM293" s="18"/>
      <c r="FO293" s="18"/>
      <c r="FP293" s="18"/>
      <c r="FQ293" s="18"/>
      <c r="FS293" s="18"/>
      <c r="FT293" s="18"/>
      <c r="FU293" s="18"/>
      <c r="FV293" s="18"/>
      <c r="FW293" s="18"/>
      <c r="FX293" s="18"/>
      <c r="FY293" s="18"/>
      <c r="FZ293" s="18"/>
      <c r="GA293" s="18"/>
      <c r="GB293" s="18"/>
      <c r="GE293" s="18"/>
    </row>
    <row r="294" spans="1:187" s="5" customFormat="1" x14ac:dyDescent="0.2">
      <c r="A294" s="26"/>
      <c r="B294" s="18"/>
      <c r="G294" s="27"/>
      <c r="H294" s="27"/>
      <c r="I294" s="27"/>
      <c r="J294" s="27"/>
      <c r="K294" s="27"/>
      <c r="L294" s="27"/>
      <c r="M294" s="27"/>
      <c r="N294" s="27"/>
      <c r="O294" s="27"/>
      <c r="P294" s="27"/>
      <c r="Q294" s="27"/>
      <c r="R294" s="27"/>
      <c r="S294" s="27"/>
      <c r="T294" s="27"/>
      <c r="U294" s="27"/>
      <c r="V294" s="27"/>
      <c r="W294" s="27"/>
      <c r="X294" s="27"/>
      <c r="Y294" s="27"/>
      <c r="Z294" s="27"/>
      <c r="AA294" s="27"/>
      <c r="AB294" s="27"/>
      <c r="AC294" s="27"/>
      <c r="AD294" s="27"/>
      <c r="AE294" s="94"/>
      <c r="AF294" s="94"/>
      <c r="AG294" s="94"/>
      <c r="AH294" s="94"/>
      <c r="AI294" s="94"/>
      <c r="AJ294" s="94"/>
      <c r="AK294" s="94"/>
      <c r="AL294" s="94"/>
      <c r="AM294" s="94"/>
      <c r="AN294" s="94"/>
      <c r="AO294" s="94"/>
      <c r="AP294" s="94"/>
      <c r="AR294" s="4"/>
      <c r="AS294" s="4"/>
      <c r="AU294" s="4"/>
      <c r="AV294" s="4"/>
      <c r="AX294" s="4"/>
      <c r="AY294" s="4"/>
      <c r="BA294" s="4"/>
      <c r="BB294" s="4"/>
      <c r="BD294" s="4"/>
      <c r="BE294" s="4"/>
      <c r="BG294" s="4"/>
      <c r="BH294" s="4"/>
      <c r="BJ294" s="4"/>
      <c r="BK294" s="4"/>
      <c r="BM294" s="4"/>
      <c r="BN294" s="4"/>
      <c r="BO294" s="4"/>
      <c r="BP294" s="4"/>
      <c r="BQ294" s="4"/>
      <c r="BR294" s="4"/>
      <c r="BS294" s="4"/>
      <c r="BT294" s="4"/>
      <c r="BU294" s="4"/>
      <c r="BV294" s="4"/>
      <c r="BW294" s="4"/>
      <c r="BX294" s="29"/>
      <c r="BY294" s="4"/>
      <c r="BZ294" s="4"/>
      <c r="CA294" s="18"/>
      <c r="CB294" s="18"/>
      <c r="CD294" s="18"/>
      <c r="CE294" s="18"/>
      <c r="CG294" s="18"/>
      <c r="CH294" s="18"/>
      <c r="CI294" s="18"/>
      <c r="CK294" s="18"/>
      <c r="CL294" s="18"/>
      <c r="CN294" s="18"/>
      <c r="CO294" s="18"/>
      <c r="CP294" s="18"/>
      <c r="CT294" s="18"/>
      <c r="CU294" s="18"/>
      <c r="CV294" s="18"/>
      <c r="CW294" s="18"/>
      <c r="CX294" s="18"/>
      <c r="CY294" s="18"/>
      <c r="CZ294" s="18"/>
      <c r="DA294" s="18"/>
      <c r="DB294" s="18"/>
      <c r="DC294" s="18"/>
      <c r="DD294" s="18"/>
      <c r="DF294" s="18"/>
      <c r="DG294" s="18"/>
      <c r="DH294" s="18"/>
      <c r="DP294" s="18"/>
      <c r="ED294" s="31"/>
      <c r="EE294" s="31"/>
      <c r="EF294" s="18"/>
      <c r="ET294" s="27"/>
      <c r="EU294" s="27"/>
      <c r="EV294" s="27"/>
      <c r="EW294" s="18"/>
      <c r="EX294" s="18"/>
      <c r="EY294" s="18"/>
      <c r="EZ294" s="18"/>
      <c r="FA294" s="18"/>
      <c r="FB294" s="18"/>
      <c r="FC294" s="18"/>
      <c r="FD294" s="18"/>
      <c r="FE294" s="18"/>
      <c r="FF294" s="18"/>
      <c r="FG294" s="18"/>
      <c r="FH294" s="18"/>
      <c r="FI294" s="18"/>
      <c r="FJ294" s="18"/>
      <c r="FK294" s="18"/>
      <c r="FL294" s="18"/>
      <c r="FM294" s="18"/>
      <c r="FN294" s="18"/>
      <c r="FO294" s="18"/>
      <c r="FQ294" s="18"/>
      <c r="FS294" s="18"/>
      <c r="FU294" s="18"/>
      <c r="FV294" s="18"/>
      <c r="FW294" s="18"/>
      <c r="FX294" s="18"/>
      <c r="FY294" s="18"/>
      <c r="FZ294" s="18"/>
      <c r="GA294" s="18"/>
      <c r="GB294" s="18"/>
      <c r="GD294" s="18"/>
      <c r="GE294" s="18"/>
    </row>
    <row r="295" spans="1:187" s="5" customFormat="1" x14ac:dyDescent="0.2">
      <c r="A295" s="26"/>
      <c r="B295" s="18"/>
      <c r="G295" s="27"/>
      <c r="H295" s="27"/>
      <c r="I295" s="27"/>
      <c r="J295" s="27"/>
      <c r="K295" s="27"/>
      <c r="L295" s="27"/>
      <c r="M295" s="27"/>
      <c r="N295" s="27"/>
      <c r="O295" s="27"/>
      <c r="P295" s="27"/>
      <c r="Q295" s="27"/>
      <c r="R295" s="27"/>
      <c r="S295" s="27"/>
      <c r="T295" s="27"/>
      <c r="U295" s="27"/>
      <c r="V295" s="27"/>
      <c r="W295" s="27"/>
      <c r="X295" s="27"/>
      <c r="Y295" s="27"/>
      <c r="Z295" s="27"/>
      <c r="AA295" s="27"/>
      <c r="AB295" s="27"/>
      <c r="AC295" s="27"/>
      <c r="AD295" s="27"/>
      <c r="AE295" s="94"/>
      <c r="AF295" s="94"/>
      <c r="AG295" s="94"/>
      <c r="AH295" s="94"/>
      <c r="AI295" s="94"/>
      <c r="AJ295" s="94"/>
      <c r="AK295" s="94"/>
      <c r="AL295" s="94"/>
      <c r="AM295" s="94"/>
      <c r="AN295" s="94"/>
      <c r="AO295" s="94"/>
      <c r="AP295" s="94"/>
      <c r="AR295" s="4"/>
      <c r="AS295" s="4"/>
      <c r="AU295" s="4"/>
      <c r="AV295" s="4"/>
      <c r="AX295" s="4"/>
      <c r="AY295" s="4"/>
      <c r="BA295" s="4"/>
      <c r="BB295" s="4"/>
      <c r="BD295" s="4"/>
      <c r="BE295" s="4"/>
      <c r="BG295" s="4"/>
      <c r="BH295" s="4"/>
      <c r="BJ295" s="4"/>
      <c r="BK295" s="4"/>
      <c r="BM295" s="4"/>
      <c r="BN295" s="4"/>
      <c r="BO295" s="4"/>
      <c r="BP295" s="4"/>
      <c r="BQ295" s="4"/>
      <c r="BR295" s="4"/>
      <c r="BS295" s="4"/>
      <c r="BT295" s="4"/>
      <c r="BU295" s="4"/>
      <c r="BV295" s="4"/>
      <c r="BW295" s="4"/>
      <c r="BX295" s="29"/>
      <c r="BY295" s="4"/>
      <c r="BZ295" s="4"/>
      <c r="CA295" s="18"/>
      <c r="CB295" s="18"/>
      <c r="CD295" s="18"/>
      <c r="CE295" s="18"/>
      <c r="CG295" s="18"/>
      <c r="CI295" s="18"/>
      <c r="CJ295" s="18"/>
      <c r="CK295" s="18"/>
      <c r="CL295" s="18"/>
      <c r="CN295" s="18"/>
      <c r="CO295" s="18"/>
      <c r="CP295" s="18"/>
      <c r="CT295" s="18"/>
      <c r="CU295" s="18"/>
      <c r="CV295" s="18"/>
      <c r="CW295" s="18"/>
      <c r="CX295" s="18"/>
      <c r="CY295" s="18"/>
      <c r="CZ295" s="18"/>
      <c r="DA295" s="18"/>
      <c r="DB295" s="18"/>
      <c r="DC295" s="18"/>
      <c r="DD295" s="18"/>
      <c r="DF295" s="18"/>
      <c r="DH295" s="18"/>
      <c r="ED295" s="31"/>
      <c r="EE295" s="31"/>
      <c r="EF295" s="18"/>
      <c r="ET295" s="27"/>
      <c r="EU295" s="27"/>
      <c r="EV295" s="27"/>
      <c r="EW295" s="18"/>
      <c r="EX295" s="18"/>
      <c r="EY295" s="18"/>
      <c r="EZ295" s="18"/>
      <c r="FA295" s="18"/>
      <c r="FB295" s="18"/>
      <c r="FC295" s="18"/>
      <c r="FD295" s="18"/>
      <c r="FE295" s="18"/>
      <c r="FF295" s="18"/>
      <c r="FG295" s="18"/>
      <c r="FH295" s="18"/>
      <c r="FI295" s="18"/>
      <c r="FJ295" s="18"/>
      <c r="FK295" s="18"/>
      <c r="FL295" s="18"/>
      <c r="FM295" s="18"/>
      <c r="FO295" s="18"/>
      <c r="FQ295" s="18"/>
      <c r="FS295" s="18"/>
      <c r="FU295" s="18"/>
      <c r="FV295" s="18"/>
      <c r="FW295" s="18"/>
      <c r="FX295" s="18"/>
      <c r="FY295" s="18"/>
      <c r="FZ295" s="18"/>
      <c r="GA295" s="18"/>
      <c r="GB295" s="18"/>
      <c r="GC295" s="18"/>
      <c r="GE295" s="18"/>
    </row>
    <row r="296" spans="1:187" s="5" customFormat="1" x14ac:dyDescent="0.2">
      <c r="A296" s="26"/>
      <c r="B296" s="18"/>
      <c r="G296" s="27"/>
      <c r="H296" s="27"/>
      <c r="I296" s="27"/>
      <c r="J296" s="27"/>
      <c r="K296" s="27"/>
      <c r="L296" s="27"/>
      <c r="M296" s="27"/>
      <c r="N296" s="27"/>
      <c r="O296" s="27"/>
      <c r="P296" s="27"/>
      <c r="Q296" s="27"/>
      <c r="R296" s="27"/>
      <c r="S296" s="27"/>
      <c r="T296" s="27"/>
      <c r="U296" s="27"/>
      <c r="V296" s="27"/>
      <c r="W296" s="27"/>
      <c r="X296" s="27"/>
      <c r="Y296" s="27"/>
      <c r="Z296" s="27"/>
      <c r="AA296" s="27"/>
      <c r="AB296" s="27"/>
      <c r="AC296" s="27"/>
      <c r="AD296" s="27"/>
      <c r="AE296" s="94"/>
      <c r="AF296" s="94"/>
      <c r="AG296" s="94"/>
      <c r="AH296" s="94"/>
      <c r="AI296" s="94"/>
      <c r="AJ296" s="94"/>
      <c r="AK296" s="94"/>
      <c r="AL296" s="94"/>
      <c r="AM296" s="94"/>
      <c r="AN296" s="94"/>
      <c r="AO296" s="94"/>
      <c r="AP296" s="94"/>
      <c r="AR296" s="4"/>
      <c r="AS296" s="4"/>
      <c r="AU296" s="4"/>
      <c r="AV296" s="4"/>
      <c r="AX296" s="4"/>
      <c r="AY296" s="4"/>
      <c r="BA296" s="4"/>
      <c r="BB296" s="4"/>
      <c r="BD296" s="4"/>
      <c r="BE296" s="4"/>
      <c r="BG296" s="4"/>
      <c r="BH296" s="4"/>
      <c r="BJ296" s="4"/>
      <c r="BK296" s="4"/>
      <c r="BM296" s="4"/>
      <c r="BN296" s="4"/>
      <c r="BO296" s="4"/>
      <c r="BP296" s="4"/>
      <c r="BQ296" s="4"/>
      <c r="BR296" s="4"/>
      <c r="BS296" s="4"/>
      <c r="BT296" s="4"/>
      <c r="BU296" s="4"/>
      <c r="BV296" s="4"/>
      <c r="BW296" s="4"/>
      <c r="BX296" s="29"/>
      <c r="BY296" s="4"/>
      <c r="BZ296" s="4"/>
      <c r="CA296" s="18"/>
      <c r="CB296" s="18"/>
      <c r="CD296" s="18"/>
      <c r="CE296" s="18"/>
      <c r="CG296" s="18"/>
      <c r="CH296" s="18"/>
      <c r="CI296" s="18"/>
      <c r="CK296" s="18"/>
      <c r="CL296" s="18"/>
      <c r="CN296" s="18"/>
      <c r="CO296" s="18"/>
      <c r="CP296" s="18"/>
      <c r="CT296" s="18"/>
      <c r="CU296" s="18"/>
      <c r="CV296" s="18"/>
      <c r="CW296" s="18"/>
      <c r="CX296" s="18"/>
      <c r="CY296" s="18"/>
      <c r="CZ296" s="18"/>
      <c r="DA296" s="18"/>
      <c r="DB296" s="18"/>
      <c r="DC296" s="18"/>
      <c r="DD296" s="18"/>
      <c r="DF296" s="18"/>
      <c r="DH296" s="18"/>
      <c r="DP296" s="18"/>
      <c r="ED296" s="31"/>
      <c r="EE296" s="31"/>
      <c r="ET296" s="27"/>
      <c r="EU296" s="27"/>
      <c r="EV296" s="27"/>
      <c r="EW296" s="18"/>
      <c r="EX296" s="18"/>
      <c r="EY296" s="18"/>
      <c r="EZ296" s="18"/>
      <c r="FA296" s="18"/>
      <c r="FB296" s="18"/>
      <c r="FC296" s="18"/>
      <c r="FD296" s="18"/>
      <c r="FE296" s="18"/>
      <c r="FF296" s="18"/>
      <c r="FG296" s="18"/>
      <c r="FH296" s="18"/>
      <c r="FI296" s="18"/>
      <c r="FJ296" s="18"/>
      <c r="FK296" s="18"/>
      <c r="FL296" s="18"/>
      <c r="FM296" s="18"/>
      <c r="FO296" s="18"/>
      <c r="FQ296" s="18"/>
      <c r="FS296" s="18"/>
      <c r="FU296" s="18"/>
      <c r="FV296" s="18"/>
      <c r="FW296" s="18"/>
      <c r="FX296" s="18"/>
      <c r="FY296" s="18"/>
      <c r="FZ296" s="18"/>
      <c r="GA296" s="18"/>
      <c r="GB296" s="18"/>
      <c r="GD296" s="18"/>
      <c r="GE296" s="18"/>
    </row>
    <row r="297" spans="1:187" s="5" customFormat="1" x14ac:dyDescent="0.2">
      <c r="A297" s="26"/>
      <c r="B297" s="18"/>
      <c r="G297" s="27"/>
      <c r="H297" s="27"/>
      <c r="I297" s="27"/>
      <c r="J297" s="27"/>
      <c r="K297" s="27"/>
      <c r="L297" s="27"/>
      <c r="M297" s="27"/>
      <c r="N297" s="27"/>
      <c r="O297" s="27"/>
      <c r="P297" s="27"/>
      <c r="Q297" s="27"/>
      <c r="R297" s="27"/>
      <c r="S297" s="27"/>
      <c r="T297" s="27"/>
      <c r="U297" s="27"/>
      <c r="V297" s="27"/>
      <c r="W297" s="27"/>
      <c r="X297" s="27"/>
      <c r="Y297" s="27"/>
      <c r="Z297" s="27"/>
      <c r="AA297" s="27"/>
      <c r="AB297" s="27"/>
      <c r="AC297" s="27"/>
      <c r="AD297" s="27"/>
      <c r="AE297" s="94"/>
      <c r="AF297" s="94"/>
      <c r="AG297" s="94"/>
      <c r="AH297" s="94"/>
      <c r="AI297" s="94"/>
      <c r="AJ297" s="94"/>
      <c r="AK297" s="94"/>
      <c r="AL297" s="94"/>
      <c r="AM297" s="94"/>
      <c r="AN297" s="94"/>
      <c r="AO297" s="94"/>
      <c r="AP297" s="94"/>
      <c r="AR297" s="4"/>
      <c r="AS297" s="4"/>
      <c r="AU297" s="4"/>
      <c r="AV297" s="4"/>
      <c r="AX297" s="4"/>
      <c r="AY297" s="4"/>
      <c r="BA297" s="4"/>
      <c r="BB297" s="4"/>
      <c r="BD297" s="4"/>
      <c r="BE297" s="4"/>
      <c r="BG297" s="4"/>
      <c r="BH297" s="4"/>
      <c r="BJ297" s="4"/>
      <c r="BK297" s="4"/>
      <c r="BM297" s="4"/>
      <c r="BN297" s="4"/>
      <c r="BO297" s="4"/>
      <c r="BP297" s="4"/>
      <c r="BQ297" s="4"/>
      <c r="BR297" s="4"/>
      <c r="BS297" s="4"/>
      <c r="BT297" s="4"/>
      <c r="BU297" s="4"/>
      <c r="BV297" s="4"/>
      <c r="BW297" s="4"/>
      <c r="BX297" s="29"/>
      <c r="BY297" s="4"/>
      <c r="BZ297" s="4"/>
      <c r="CA297" s="18"/>
      <c r="CB297" s="18"/>
      <c r="CD297" s="18"/>
      <c r="CE297" s="18"/>
      <c r="CG297" s="18"/>
      <c r="CH297" s="18"/>
      <c r="CI297" s="18"/>
      <c r="CK297" s="18"/>
      <c r="CL297" s="18"/>
      <c r="CN297" s="18"/>
      <c r="CO297" s="18"/>
      <c r="CP297" s="18"/>
      <c r="CT297" s="18"/>
      <c r="CU297" s="18"/>
      <c r="CV297" s="18"/>
      <c r="CW297" s="18"/>
      <c r="CX297" s="18"/>
      <c r="CY297" s="18"/>
      <c r="CZ297" s="18"/>
      <c r="DA297" s="18"/>
      <c r="DB297" s="18"/>
      <c r="DC297" s="18"/>
      <c r="DD297" s="18"/>
      <c r="DF297" s="18"/>
      <c r="DG297" s="18"/>
      <c r="DH297" s="18"/>
      <c r="DP297" s="18"/>
      <c r="DR297" s="18"/>
      <c r="ED297" s="31"/>
      <c r="EE297" s="31"/>
      <c r="ET297" s="27"/>
      <c r="EU297" s="27"/>
      <c r="EV297" s="27"/>
      <c r="EW297" s="18"/>
      <c r="EX297" s="18"/>
      <c r="EY297" s="18"/>
      <c r="FA297" s="18"/>
      <c r="FB297" s="18"/>
      <c r="FC297" s="18"/>
      <c r="FD297" s="18"/>
      <c r="FE297" s="18"/>
      <c r="FF297" s="18"/>
      <c r="FG297" s="18"/>
      <c r="FH297" s="18"/>
      <c r="FI297" s="18"/>
      <c r="FJ297" s="18"/>
      <c r="FK297" s="18"/>
      <c r="FL297" s="18"/>
      <c r="FM297" s="18"/>
      <c r="FO297" s="18"/>
      <c r="FQ297" s="18"/>
      <c r="FS297" s="18"/>
      <c r="FU297" s="18"/>
      <c r="FV297" s="18"/>
      <c r="FW297" s="18"/>
      <c r="FX297" s="18"/>
      <c r="FY297" s="18"/>
      <c r="FZ297" s="18"/>
      <c r="GA297" s="18"/>
      <c r="GB297" s="18"/>
      <c r="GD297" s="18"/>
      <c r="GE297" s="18"/>
    </row>
    <row r="298" spans="1:187" s="5" customFormat="1" x14ac:dyDescent="0.2">
      <c r="A298" s="26"/>
      <c r="B298" s="18"/>
      <c r="G298" s="27"/>
      <c r="H298" s="27"/>
      <c r="I298" s="27"/>
      <c r="J298" s="27"/>
      <c r="K298" s="27"/>
      <c r="L298" s="27"/>
      <c r="M298" s="27"/>
      <c r="N298" s="27"/>
      <c r="O298" s="27"/>
      <c r="P298" s="27"/>
      <c r="Q298" s="27"/>
      <c r="R298" s="27"/>
      <c r="S298" s="27"/>
      <c r="T298" s="27"/>
      <c r="U298" s="27"/>
      <c r="V298" s="27"/>
      <c r="W298" s="27"/>
      <c r="X298" s="27"/>
      <c r="Y298" s="27"/>
      <c r="Z298" s="27"/>
      <c r="AA298" s="27"/>
      <c r="AB298" s="27"/>
      <c r="AC298" s="27"/>
      <c r="AD298" s="27"/>
      <c r="AE298" s="94"/>
      <c r="AF298" s="94"/>
      <c r="AG298" s="94"/>
      <c r="AH298" s="94"/>
      <c r="AI298" s="94"/>
      <c r="AJ298" s="94"/>
      <c r="AK298" s="94"/>
      <c r="AL298" s="94"/>
      <c r="AM298" s="94"/>
      <c r="AN298" s="94"/>
      <c r="AO298" s="94"/>
      <c r="AP298" s="94"/>
      <c r="AR298" s="4"/>
      <c r="AS298" s="4"/>
      <c r="AU298" s="4"/>
      <c r="AV298" s="4"/>
      <c r="AX298" s="4"/>
      <c r="AY298" s="4"/>
      <c r="BA298" s="4"/>
      <c r="BB298" s="4"/>
      <c r="BD298" s="4"/>
      <c r="BE298" s="4"/>
      <c r="BG298" s="4"/>
      <c r="BH298" s="4"/>
      <c r="BJ298" s="4"/>
      <c r="BK298" s="4"/>
      <c r="BM298" s="4"/>
      <c r="BN298" s="4"/>
      <c r="BO298" s="4"/>
      <c r="BP298" s="4"/>
      <c r="BQ298" s="4"/>
      <c r="BR298" s="4"/>
      <c r="BS298" s="4"/>
      <c r="BT298" s="4"/>
      <c r="BU298" s="4"/>
      <c r="BV298" s="4"/>
      <c r="BW298" s="4"/>
      <c r="BX298" s="29"/>
      <c r="BY298" s="4"/>
      <c r="BZ298" s="4"/>
      <c r="CA298" s="18"/>
      <c r="CB298" s="18"/>
      <c r="CD298" s="18"/>
      <c r="CE298" s="18"/>
      <c r="CG298" s="18"/>
      <c r="CH298" s="18"/>
      <c r="CI298" s="18"/>
      <c r="CK298" s="18"/>
      <c r="CL298" s="18"/>
      <c r="CM298" s="18"/>
      <c r="CN298" s="18"/>
      <c r="CO298" s="18"/>
      <c r="CP298" s="18"/>
      <c r="CT298" s="18"/>
      <c r="CU298" s="18"/>
      <c r="CV298" s="18"/>
      <c r="CW298" s="18"/>
      <c r="CX298" s="18"/>
      <c r="CY298" s="18"/>
      <c r="CZ298" s="18"/>
      <c r="DA298" s="18"/>
      <c r="DB298" s="18"/>
      <c r="DC298" s="18"/>
      <c r="DD298" s="18"/>
      <c r="DF298" s="18"/>
      <c r="DG298" s="18"/>
      <c r="DH298" s="18"/>
      <c r="ED298" s="31"/>
      <c r="EE298" s="31"/>
      <c r="ER298" s="18"/>
      <c r="ET298" s="27"/>
      <c r="EU298" s="27"/>
      <c r="EV298" s="27"/>
      <c r="EW298" s="18"/>
      <c r="EX298" s="18"/>
      <c r="EY298" s="18"/>
      <c r="EZ298" s="18"/>
      <c r="FA298" s="18"/>
      <c r="FB298" s="18"/>
      <c r="FC298" s="18"/>
      <c r="FD298" s="18"/>
      <c r="FE298" s="18"/>
      <c r="FF298" s="18"/>
      <c r="FG298" s="18"/>
      <c r="FH298" s="18"/>
      <c r="FI298" s="18"/>
      <c r="FJ298" s="18"/>
      <c r="FK298" s="18"/>
      <c r="FL298" s="18"/>
      <c r="FM298" s="18"/>
      <c r="FO298" s="18"/>
      <c r="FQ298" s="18"/>
      <c r="FS298" s="18"/>
      <c r="FT298" s="18"/>
      <c r="FU298" s="18"/>
      <c r="FV298" s="18"/>
      <c r="FW298" s="18"/>
      <c r="FX298" s="18"/>
      <c r="FY298" s="18"/>
      <c r="FZ298" s="18"/>
      <c r="GA298" s="18"/>
      <c r="GB298" s="18"/>
      <c r="GD298" s="18"/>
      <c r="GE298" s="18"/>
    </row>
    <row r="299" spans="1:187" s="5" customFormat="1" x14ac:dyDescent="0.2">
      <c r="A299" s="26"/>
      <c r="G299" s="27"/>
      <c r="H299" s="27"/>
      <c r="I299" s="27"/>
      <c r="J299" s="27"/>
      <c r="K299" s="27"/>
      <c r="L299" s="27"/>
      <c r="M299" s="27"/>
      <c r="N299" s="27"/>
      <c r="O299" s="27"/>
      <c r="P299" s="27"/>
      <c r="Q299" s="27"/>
      <c r="R299" s="27"/>
      <c r="S299" s="27"/>
      <c r="T299" s="27"/>
      <c r="U299" s="27"/>
      <c r="V299" s="27"/>
      <c r="W299" s="27"/>
      <c r="X299" s="27"/>
      <c r="Y299" s="27"/>
      <c r="Z299" s="27"/>
      <c r="AA299" s="27"/>
      <c r="AB299" s="27"/>
      <c r="AC299" s="27"/>
      <c r="AD299" s="27"/>
      <c r="AE299" s="94"/>
      <c r="AF299" s="94"/>
      <c r="AG299" s="94"/>
      <c r="AH299" s="94"/>
      <c r="AI299" s="94"/>
      <c r="AJ299" s="94"/>
      <c r="AK299" s="94"/>
      <c r="AL299" s="94"/>
      <c r="AM299" s="94"/>
      <c r="AN299" s="94"/>
      <c r="AO299" s="100"/>
      <c r="AP299" s="100"/>
      <c r="AR299" s="4"/>
      <c r="AS299" s="4"/>
      <c r="AU299" s="4"/>
      <c r="AV299" s="4"/>
      <c r="AX299" s="4"/>
      <c r="AY299" s="4"/>
      <c r="BA299" s="4"/>
      <c r="BB299" s="4"/>
      <c r="BD299" s="4"/>
      <c r="BE299" s="4"/>
      <c r="BG299" s="4"/>
      <c r="BH299" s="4"/>
      <c r="BJ299" s="4"/>
      <c r="BK299" s="4"/>
      <c r="BM299" s="4"/>
      <c r="BN299" s="4"/>
      <c r="BO299" s="4"/>
      <c r="BP299" s="4"/>
      <c r="BQ299" s="4"/>
      <c r="BR299" s="4"/>
      <c r="BS299" s="4"/>
      <c r="BT299" s="4"/>
      <c r="BU299" s="4"/>
      <c r="BV299" s="4"/>
      <c r="BW299" s="4"/>
      <c r="BX299" s="29"/>
      <c r="BY299" s="4"/>
      <c r="BZ299" s="4"/>
      <c r="CA299" s="18"/>
      <c r="CB299" s="18"/>
      <c r="CD299" s="18"/>
      <c r="CE299" s="18"/>
      <c r="CG299" s="18"/>
      <c r="CH299" s="18"/>
      <c r="CI299" s="18"/>
      <c r="CJ299" s="18"/>
      <c r="CK299" s="18"/>
      <c r="CL299" s="18"/>
      <c r="CM299" s="18"/>
      <c r="CN299" s="18"/>
      <c r="CO299" s="18"/>
      <c r="CP299" s="18"/>
      <c r="CT299" s="18"/>
      <c r="CU299" s="18"/>
      <c r="CV299" s="18"/>
      <c r="CW299" s="18"/>
      <c r="CX299" s="18"/>
      <c r="CY299" s="18"/>
      <c r="CZ299" s="18"/>
      <c r="DA299" s="18"/>
      <c r="DB299" s="18"/>
      <c r="DC299" s="18"/>
      <c r="DD299" s="18"/>
      <c r="DF299" s="18"/>
      <c r="DG299" s="18"/>
      <c r="DH299" s="18"/>
      <c r="ED299" s="31"/>
      <c r="EE299" s="31"/>
      <c r="ER299" s="18"/>
      <c r="ET299" s="27"/>
      <c r="EU299" s="27"/>
      <c r="EV299" s="27"/>
      <c r="EW299" s="18"/>
      <c r="EX299" s="18"/>
      <c r="EY299" s="18"/>
      <c r="EZ299" s="18"/>
      <c r="FA299" s="18"/>
      <c r="FB299" s="18"/>
      <c r="FC299" s="18"/>
      <c r="FD299" s="18"/>
      <c r="FE299" s="18"/>
      <c r="FF299" s="18"/>
      <c r="FG299" s="18"/>
      <c r="FJ299" s="18"/>
      <c r="FK299" s="18"/>
      <c r="FL299" s="18"/>
      <c r="FM299" s="18"/>
      <c r="FO299" s="18"/>
      <c r="FQ299" s="18"/>
      <c r="FS299" s="18"/>
      <c r="FT299" s="18"/>
      <c r="FU299" s="18"/>
      <c r="FV299" s="18"/>
      <c r="FW299" s="18"/>
      <c r="FX299" s="18"/>
      <c r="FY299" s="18"/>
      <c r="FZ299" s="18"/>
      <c r="GA299" s="18"/>
      <c r="GB299" s="18"/>
      <c r="GD299" s="18"/>
      <c r="GE299" s="18"/>
    </row>
    <row r="300" spans="1:187" s="5" customFormat="1" x14ac:dyDescent="0.2">
      <c r="A300" s="26"/>
      <c r="B300" s="18"/>
      <c r="G300" s="27"/>
      <c r="H300" s="27"/>
      <c r="I300" s="27"/>
      <c r="J300" s="27"/>
      <c r="K300" s="27"/>
      <c r="L300" s="27"/>
      <c r="M300" s="27"/>
      <c r="N300" s="27"/>
      <c r="O300" s="27"/>
      <c r="P300" s="27"/>
      <c r="Q300" s="27"/>
      <c r="R300" s="27"/>
      <c r="S300" s="27"/>
      <c r="T300" s="27"/>
      <c r="U300" s="27"/>
      <c r="V300" s="27"/>
      <c r="W300" s="27"/>
      <c r="X300" s="27"/>
      <c r="Y300" s="27"/>
      <c r="Z300" s="27"/>
      <c r="AA300" s="27"/>
      <c r="AB300" s="27"/>
      <c r="AC300" s="27"/>
      <c r="AD300" s="27"/>
      <c r="AE300" s="94"/>
      <c r="AF300" s="94"/>
      <c r="AG300" s="94"/>
      <c r="AH300" s="94"/>
      <c r="AI300" s="94"/>
      <c r="AJ300" s="94"/>
      <c r="AK300" s="94"/>
      <c r="AL300" s="94"/>
      <c r="AM300" s="94"/>
      <c r="AN300" s="94"/>
      <c r="AO300" s="100"/>
      <c r="AP300" s="100"/>
      <c r="AR300" s="4"/>
      <c r="AS300" s="4"/>
      <c r="AU300" s="4"/>
      <c r="AV300" s="4"/>
      <c r="AX300" s="4"/>
      <c r="AY300" s="4"/>
      <c r="BA300" s="4"/>
      <c r="BB300" s="4"/>
      <c r="BD300" s="4"/>
      <c r="BE300" s="4"/>
      <c r="BG300" s="4"/>
      <c r="BH300" s="4"/>
      <c r="BJ300" s="4"/>
      <c r="BK300" s="4"/>
      <c r="BM300" s="4"/>
      <c r="BN300" s="4"/>
      <c r="BO300" s="4"/>
      <c r="BP300" s="4"/>
      <c r="BQ300" s="4"/>
      <c r="BR300" s="4"/>
      <c r="BS300" s="4"/>
      <c r="BT300" s="4"/>
      <c r="BU300" s="4"/>
      <c r="BV300" s="4"/>
      <c r="BW300" s="4"/>
      <c r="BX300" s="29"/>
      <c r="BY300" s="4"/>
      <c r="BZ300" s="4"/>
      <c r="CA300" s="18"/>
      <c r="CB300" s="18"/>
      <c r="CD300" s="18"/>
      <c r="CE300" s="18"/>
      <c r="CG300" s="18"/>
      <c r="CI300" s="18"/>
      <c r="CK300" s="18"/>
      <c r="CL300" s="18"/>
      <c r="CM300" s="18"/>
      <c r="CN300" s="18"/>
      <c r="CO300" s="18"/>
      <c r="CP300" s="18"/>
      <c r="CT300" s="18"/>
      <c r="CU300" s="18"/>
      <c r="CV300" s="18"/>
      <c r="CW300" s="18"/>
      <c r="CX300" s="18"/>
      <c r="CY300" s="18"/>
      <c r="CZ300" s="18"/>
      <c r="DA300" s="18"/>
      <c r="DB300" s="18"/>
      <c r="DC300" s="18"/>
      <c r="DD300" s="18"/>
      <c r="DE300" s="18"/>
      <c r="DF300" s="18"/>
      <c r="DG300" s="18"/>
      <c r="DH300" s="18"/>
      <c r="ED300" s="31"/>
      <c r="EE300" s="31"/>
      <c r="ET300" s="27"/>
      <c r="EU300" s="27"/>
      <c r="EV300" s="27"/>
      <c r="EW300" s="18"/>
      <c r="EX300" s="18"/>
      <c r="EY300" s="18"/>
      <c r="EZ300" s="18"/>
      <c r="FA300" s="18"/>
      <c r="FB300" s="18"/>
      <c r="FC300" s="18"/>
      <c r="FD300" s="18"/>
      <c r="FE300" s="18"/>
      <c r="FF300" s="18"/>
      <c r="FG300" s="18"/>
      <c r="FH300" s="18"/>
      <c r="FI300" s="18"/>
      <c r="FJ300" s="18"/>
      <c r="FK300" s="18"/>
      <c r="FL300" s="18"/>
      <c r="FM300" s="18"/>
      <c r="FO300" s="18"/>
      <c r="FQ300" s="18"/>
      <c r="FS300" s="18"/>
      <c r="FU300" s="18"/>
      <c r="FV300" s="18"/>
      <c r="FW300" s="18"/>
      <c r="FX300" s="18"/>
      <c r="FY300" s="18"/>
      <c r="FZ300" s="18"/>
      <c r="GB300" s="18"/>
      <c r="GD300" s="18"/>
      <c r="GE300" s="18"/>
    </row>
    <row r="301" spans="1:187" s="5" customFormat="1" x14ac:dyDescent="0.2">
      <c r="A301" s="26"/>
      <c r="E301" s="18"/>
      <c r="G301" s="27"/>
      <c r="H301" s="27"/>
      <c r="I301" s="27"/>
      <c r="J301" s="27"/>
      <c r="K301" s="27"/>
      <c r="L301" s="27"/>
      <c r="M301" s="27"/>
      <c r="N301" s="27"/>
      <c r="O301" s="27"/>
      <c r="P301" s="27"/>
      <c r="Q301" s="27"/>
      <c r="R301" s="27"/>
      <c r="S301" s="27"/>
      <c r="T301" s="27"/>
      <c r="U301" s="27"/>
      <c r="V301" s="27"/>
      <c r="W301" s="27"/>
      <c r="X301" s="27"/>
      <c r="Y301" s="27"/>
      <c r="Z301" s="27"/>
      <c r="AA301" s="27"/>
      <c r="AB301" s="27"/>
      <c r="AC301" s="27"/>
      <c r="AD301" s="27"/>
      <c r="AE301" s="94"/>
      <c r="AF301" s="94"/>
      <c r="AG301" s="94"/>
      <c r="AH301" s="94"/>
      <c r="AI301" s="94"/>
      <c r="AJ301" s="94"/>
      <c r="AK301" s="94"/>
      <c r="AL301" s="94"/>
      <c r="AM301" s="94"/>
      <c r="AN301" s="94"/>
      <c r="AO301" s="30"/>
      <c r="AP301" s="30"/>
      <c r="AR301" s="4"/>
      <c r="AS301" s="4"/>
      <c r="AU301" s="4"/>
      <c r="AV301" s="4"/>
      <c r="AX301" s="4"/>
      <c r="AY301" s="4"/>
      <c r="BA301" s="4"/>
      <c r="BB301" s="4"/>
      <c r="BD301" s="4"/>
      <c r="BE301" s="4"/>
      <c r="BG301" s="4"/>
      <c r="BH301" s="4"/>
      <c r="BJ301" s="4"/>
      <c r="BK301" s="4"/>
      <c r="BM301" s="4"/>
      <c r="BN301" s="4"/>
      <c r="BO301" s="4"/>
      <c r="BP301" s="4"/>
      <c r="BQ301" s="4"/>
      <c r="BR301" s="4"/>
      <c r="BS301" s="4"/>
      <c r="BT301" s="4"/>
      <c r="BU301" s="4"/>
      <c r="BV301" s="4"/>
      <c r="BW301" s="4"/>
      <c r="BX301" s="29"/>
      <c r="BY301" s="4"/>
      <c r="BZ301" s="4"/>
      <c r="CA301" s="18"/>
      <c r="CB301" s="18"/>
      <c r="CC301" s="18"/>
      <c r="CD301" s="18"/>
      <c r="CE301" s="18"/>
      <c r="CG301" s="18"/>
      <c r="CI301" s="18"/>
      <c r="CJ301" s="18"/>
      <c r="CK301" s="18"/>
      <c r="CL301" s="18"/>
      <c r="CN301" s="18"/>
      <c r="CO301" s="18"/>
      <c r="CP301" s="18"/>
      <c r="CS301" s="18"/>
      <c r="CT301" s="18"/>
      <c r="CU301" s="18"/>
      <c r="CV301" s="18"/>
      <c r="CW301" s="18"/>
      <c r="CX301" s="18"/>
      <c r="CY301" s="18"/>
      <c r="CZ301" s="18"/>
      <c r="DA301" s="18"/>
      <c r="DB301" s="18"/>
      <c r="DC301" s="18"/>
      <c r="DD301" s="18"/>
      <c r="DF301" s="18"/>
      <c r="DG301" s="18"/>
      <c r="DH301" s="18"/>
      <c r="DI301" s="18"/>
      <c r="ED301" s="31"/>
      <c r="EE301" s="31"/>
      <c r="ET301" s="27"/>
      <c r="EU301" s="27"/>
      <c r="EV301" s="27"/>
      <c r="EW301" s="18"/>
      <c r="EX301" s="18"/>
      <c r="EY301" s="18"/>
      <c r="EZ301" s="18"/>
      <c r="FA301" s="18"/>
      <c r="FB301" s="18"/>
      <c r="FC301" s="18"/>
      <c r="FD301" s="18"/>
      <c r="FE301" s="18"/>
      <c r="FF301" s="18"/>
      <c r="FG301" s="18"/>
      <c r="FI301" s="18"/>
      <c r="FJ301" s="18"/>
      <c r="FK301" s="18"/>
      <c r="FL301" s="18"/>
      <c r="FM301" s="18"/>
      <c r="FO301" s="18"/>
      <c r="FQ301" s="18"/>
      <c r="FS301" s="18"/>
      <c r="FU301" s="18"/>
      <c r="FV301" s="18"/>
      <c r="FW301" s="18"/>
      <c r="FX301" s="18"/>
      <c r="FY301" s="18"/>
      <c r="FZ301" s="18"/>
      <c r="GA301" s="18"/>
      <c r="GB301" s="18"/>
      <c r="GE301" s="18"/>
    </row>
    <row r="302" spans="1:187" s="5" customFormat="1" x14ac:dyDescent="0.2">
      <c r="A302" s="26"/>
      <c r="G302" s="27"/>
      <c r="H302" s="27"/>
      <c r="I302" s="27"/>
      <c r="J302" s="27"/>
      <c r="K302" s="27"/>
      <c r="L302" s="27"/>
      <c r="M302" s="27"/>
      <c r="N302" s="27"/>
      <c r="O302" s="27"/>
      <c r="P302" s="27"/>
      <c r="Q302" s="27"/>
      <c r="R302" s="27"/>
      <c r="S302" s="27"/>
      <c r="T302" s="27"/>
      <c r="U302" s="27"/>
      <c r="V302" s="27"/>
      <c r="W302" s="27"/>
      <c r="X302" s="27"/>
      <c r="Y302" s="27"/>
      <c r="Z302" s="27"/>
      <c r="AA302" s="27"/>
      <c r="AB302" s="27"/>
      <c r="AC302" s="27"/>
      <c r="AD302" s="27"/>
      <c r="AE302" s="94"/>
      <c r="AF302" s="94"/>
      <c r="AG302" s="94"/>
      <c r="AH302" s="94"/>
      <c r="AI302" s="94"/>
      <c r="AJ302" s="94"/>
      <c r="AK302" s="94"/>
      <c r="AL302" s="94"/>
      <c r="AM302" s="94"/>
      <c r="AN302" s="94"/>
      <c r="AO302" s="30"/>
      <c r="AP302" s="30"/>
      <c r="AR302" s="4"/>
      <c r="AS302" s="4"/>
      <c r="AU302" s="4"/>
      <c r="AV302" s="4"/>
      <c r="AX302" s="4"/>
      <c r="AY302" s="4"/>
      <c r="BA302" s="4"/>
      <c r="BB302" s="4"/>
      <c r="BD302" s="4"/>
      <c r="BE302" s="4"/>
      <c r="BG302" s="4"/>
      <c r="BH302" s="4"/>
      <c r="BJ302" s="4"/>
      <c r="BK302" s="4"/>
      <c r="BM302" s="4"/>
      <c r="BN302" s="4"/>
      <c r="BO302" s="4"/>
      <c r="BP302" s="4"/>
      <c r="BQ302" s="4"/>
      <c r="BR302" s="4"/>
      <c r="BS302" s="4"/>
      <c r="BT302" s="4"/>
      <c r="BU302" s="4"/>
      <c r="BV302" s="4"/>
      <c r="BW302" s="4"/>
      <c r="BX302" s="29"/>
      <c r="BY302" s="4"/>
      <c r="BZ302" s="4"/>
      <c r="CA302" s="18"/>
      <c r="CB302" s="18"/>
      <c r="CC302" s="18"/>
      <c r="CD302" s="18"/>
      <c r="CE302" s="18"/>
      <c r="CG302" s="18"/>
      <c r="CH302" s="18"/>
      <c r="CI302" s="18"/>
      <c r="CJ302" s="18"/>
      <c r="CK302" s="18"/>
      <c r="CL302" s="18"/>
      <c r="CN302" s="18"/>
      <c r="CO302" s="18"/>
      <c r="CP302" s="18"/>
      <c r="CT302" s="18"/>
      <c r="CU302" s="18"/>
      <c r="CV302" s="18"/>
      <c r="CW302" s="18"/>
      <c r="CX302" s="18"/>
      <c r="CY302" s="18"/>
      <c r="CZ302" s="18"/>
      <c r="DA302" s="18"/>
      <c r="DB302" s="18"/>
      <c r="DC302" s="18"/>
      <c r="DD302" s="18"/>
      <c r="DF302" s="18"/>
      <c r="DG302" s="18"/>
      <c r="DH302" s="18"/>
      <c r="ED302" s="31"/>
      <c r="EE302" s="31"/>
      <c r="ER302" s="18"/>
      <c r="ET302" s="27"/>
      <c r="EU302" s="27"/>
      <c r="EV302" s="27"/>
      <c r="EW302" s="18"/>
      <c r="EX302" s="18"/>
      <c r="EY302" s="18"/>
      <c r="EZ302" s="18"/>
      <c r="FA302" s="18"/>
      <c r="FB302" s="18"/>
      <c r="FC302" s="18"/>
      <c r="FD302" s="18"/>
      <c r="FE302" s="18"/>
      <c r="FF302" s="18"/>
      <c r="FG302" s="18"/>
      <c r="FH302" s="18"/>
      <c r="FI302" s="18"/>
      <c r="FJ302" s="18"/>
      <c r="FK302" s="18"/>
      <c r="FL302" s="18"/>
      <c r="FM302" s="18"/>
      <c r="FN302" s="18"/>
      <c r="FO302" s="18"/>
      <c r="FQ302" s="18"/>
      <c r="FS302" s="18"/>
      <c r="FT302" s="18"/>
      <c r="FU302" s="18"/>
      <c r="FV302" s="18"/>
      <c r="FW302" s="18"/>
      <c r="FX302" s="18"/>
      <c r="FY302" s="18"/>
      <c r="FZ302" s="18"/>
      <c r="GA302" s="18"/>
      <c r="GB302" s="18"/>
      <c r="GD302" s="18"/>
      <c r="GE302" s="18"/>
    </row>
    <row r="303" spans="1:187" s="5" customFormat="1" x14ac:dyDescent="0.2">
      <c r="A303" s="26"/>
      <c r="E303" s="18"/>
      <c r="F303" s="18"/>
      <c r="G303" s="27"/>
      <c r="H303" s="27"/>
      <c r="I303" s="27"/>
      <c r="J303" s="27"/>
      <c r="K303" s="27"/>
      <c r="L303" s="27"/>
      <c r="M303" s="27"/>
      <c r="N303" s="27"/>
      <c r="O303" s="27"/>
      <c r="P303" s="27"/>
      <c r="Q303" s="27"/>
      <c r="R303" s="27"/>
      <c r="S303" s="27"/>
      <c r="T303" s="27"/>
      <c r="U303" s="27"/>
      <c r="V303" s="27"/>
      <c r="W303" s="27"/>
      <c r="X303" s="27"/>
      <c r="Y303" s="27"/>
      <c r="Z303" s="27"/>
      <c r="AA303" s="27"/>
      <c r="AB303" s="27"/>
      <c r="AC303" s="27"/>
      <c r="AD303" s="27"/>
      <c r="AE303" s="30"/>
      <c r="AF303" s="30"/>
      <c r="AG303" s="30"/>
      <c r="AH303" s="30"/>
      <c r="AI303" s="30"/>
      <c r="AJ303" s="30"/>
      <c r="AK303" s="30"/>
      <c r="AL303" s="30"/>
      <c r="AM303" s="30"/>
      <c r="AN303" s="30"/>
      <c r="AO303" s="30"/>
      <c r="AP303" s="30"/>
      <c r="AR303" s="4"/>
      <c r="AS303" s="4"/>
      <c r="AU303" s="4"/>
      <c r="AV303" s="4"/>
      <c r="AX303" s="4"/>
      <c r="AY303" s="4"/>
      <c r="BA303" s="4"/>
      <c r="BB303" s="4"/>
      <c r="BD303" s="4"/>
      <c r="BE303" s="4"/>
      <c r="BG303" s="4"/>
      <c r="BH303" s="4"/>
      <c r="BJ303" s="4"/>
      <c r="BK303" s="4"/>
      <c r="BM303" s="4"/>
      <c r="BN303" s="4"/>
      <c r="BO303" s="4"/>
      <c r="BP303" s="4"/>
      <c r="BQ303" s="4"/>
      <c r="BR303" s="4"/>
      <c r="BS303" s="4"/>
      <c r="BT303" s="4"/>
      <c r="BU303" s="4"/>
      <c r="BV303" s="4"/>
      <c r="BW303" s="4"/>
      <c r="BX303" s="29"/>
      <c r="BY303" s="4"/>
      <c r="BZ303" s="4"/>
      <c r="CA303" s="18"/>
      <c r="CB303" s="18"/>
      <c r="CD303" s="18"/>
      <c r="CE303" s="18"/>
      <c r="CG303" s="18"/>
      <c r="CI303" s="18"/>
      <c r="CK303" s="18"/>
      <c r="CL303" s="18"/>
      <c r="CN303" s="18"/>
      <c r="CO303" s="18"/>
      <c r="CP303" s="18"/>
      <c r="CT303" s="18"/>
      <c r="CU303" s="18"/>
      <c r="CV303" s="18"/>
      <c r="CW303" s="18"/>
      <c r="CX303" s="18"/>
      <c r="CY303" s="18"/>
      <c r="CZ303" s="18"/>
      <c r="DA303" s="18"/>
      <c r="DB303" s="18"/>
      <c r="DC303" s="18"/>
      <c r="DD303" s="18"/>
      <c r="DF303" s="18"/>
      <c r="DH303" s="18"/>
      <c r="ED303" s="31"/>
      <c r="EE303" s="31"/>
      <c r="ET303" s="27"/>
      <c r="EU303" s="27"/>
      <c r="EV303" s="27"/>
      <c r="EW303" s="18"/>
      <c r="EX303" s="18"/>
      <c r="EY303" s="18"/>
      <c r="EZ303" s="18"/>
      <c r="FA303" s="18"/>
      <c r="FB303" s="18"/>
      <c r="FC303" s="18"/>
      <c r="FD303" s="18"/>
      <c r="FE303" s="18"/>
      <c r="FF303" s="18"/>
      <c r="FG303" s="18"/>
      <c r="FH303" s="18"/>
      <c r="FI303" s="18"/>
      <c r="FJ303" s="18"/>
      <c r="FK303" s="18"/>
      <c r="FL303" s="18"/>
      <c r="FM303" s="18"/>
      <c r="FN303" s="18"/>
      <c r="FO303" s="18"/>
      <c r="FQ303" s="18"/>
      <c r="FS303" s="18"/>
      <c r="FU303" s="18"/>
      <c r="FV303" s="18"/>
      <c r="FW303" s="18"/>
      <c r="FX303" s="18"/>
      <c r="FY303" s="18"/>
      <c r="FZ303" s="18"/>
      <c r="GA303" s="18"/>
      <c r="GB303" s="18"/>
      <c r="GE303" s="18"/>
    </row>
    <row r="304" spans="1:187" s="5" customFormat="1" x14ac:dyDescent="0.2">
      <c r="A304" s="26"/>
      <c r="B304" s="18"/>
      <c r="G304" s="27"/>
      <c r="H304" s="27"/>
      <c r="I304" s="27"/>
      <c r="J304" s="27"/>
      <c r="K304" s="27"/>
      <c r="L304" s="27"/>
      <c r="M304" s="27"/>
      <c r="N304" s="27"/>
      <c r="O304" s="27"/>
      <c r="P304" s="27"/>
      <c r="Q304" s="27"/>
      <c r="R304" s="27"/>
      <c r="S304" s="27"/>
      <c r="T304" s="27"/>
      <c r="U304" s="27"/>
      <c r="V304" s="27"/>
      <c r="W304" s="27"/>
      <c r="X304" s="27"/>
      <c r="Y304" s="27"/>
      <c r="Z304" s="27"/>
      <c r="AA304" s="27"/>
      <c r="AB304" s="27"/>
      <c r="AC304" s="27"/>
      <c r="AD304" s="27"/>
      <c r="AE304" s="100"/>
      <c r="AF304" s="100"/>
      <c r="AG304" s="100"/>
      <c r="AH304" s="100"/>
      <c r="AI304" s="100"/>
      <c r="AJ304" s="100"/>
      <c r="AK304" s="100"/>
      <c r="AL304" s="100"/>
      <c r="AM304" s="100"/>
      <c r="AN304" s="100"/>
      <c r="AO304" s="100"/>
      <c r="AP304" s="100"/>
      <c r="AR304" s="4"/>
      <c r="AS304" s="4"/>
      <c r="AU304" s="4"/>
      <c r="AV304" s="4"/>
      <c r="AX304" s="4"/>
      <c r="AY304" s="4"/>
      <c r="BA304" s="4"/>
      <c r="BB304" s="4"/>
      <c r="BD304" s="4"/>
      <c r="BE304" s="4"/>
      <c r="BG304" s="4"/>
      <c r="BH304" s="4"/>
      <c r="BJ304" s="4"/>
      <c r="BK304" s="4"/>
      <c r="BM304" s="4"/>
      <c r="BN304" s="4"/>
      <c r="BO304" s="4"/>
      <c r="BP304" s="4"/>
      <c r="BQ304" s="4"/>
      <c r="BR304" s="4"/>
      <c r="BS304" s="4"/>
      <c r="BT304" s="4"/>
      <c r="BU304" s="4"/>
      <c r="BV304" s="4"/>
      <c r="BW304" s="4"/>
      <c r="BX304" s="29"/>
      <c r="BY304" s="4"/>
      <c r="BZ304" s="4"/>
      <c r="CA304" s="18"/>
      <c r="CB304" s="18"/>
      <c r="CD304" s="18"/>
      <c r="CE304" s="18"/>
      <c r="CG304" s="18"/>
      <c r="CI304" s="18"/>
      <c r="CK304" s="18"/>
      <c r="CL304" s="18"/>
      <c r="CN304" s="18"/>
      <c r="CO304" s="18"/>
      <c r="CP304" s="18"/>
      <c r="CT304" s="18"/>
      <c r="CU304" s="18"/>
      <c r="CV304" s="18"/>
      <c r="CW304" s="18"/>
      <c r="CX304" s="18"/>
      <c r="CY304" s="18"/>
      <c r="CZ304" s="18"/>
      <c r="DA304" s="18"/>
      <c r="DB304" s="18"/>
      <c r="DC304" s="18"/>
      <c r="DD304" s="18"/>
      <c r="DF304" s="18"/>
      <c r="DH304" s="18"/>
      <c r="ED304" s="31"/>
      <c r="EE304" s="31"/>
      <c r="ET304" s="27"/>
      <c r="EU304" s="27"/>
      <c r="EV304" s="27"/>
      <c r="EW304" s="18"/>
      <c r="EX304" s="18"/>
      <c r="EY304" s="18"/>
      <c r="EZ304" s="18"/>
      <c r="FA304" s="18"/>
      <c r="FB304" s="18"/>
      <c r="FC304" s="18"/>
      <c r="FD304" s="18"/>
      <c r="FE304" s="18"/>
      <c r="FF304" s="18"/>
      <c r="FG304" s="18"/>
      <c r="FH304" s="18"/>
      <c r="FI304" s="18"/>
      <c r="FJ304" s="18"/>
      <c r="FK304" s="18"/>
      <c r="FL304" s="18"/>
      <c r="FM304" s="18"/>
      <c r="FO304" s="18"/>
      <c r="FQ304" s="18"/>
      <c r="FS304" s="18"/>
      <c r="FU304" s="18"/>
      <c r="FV304" s="18"/>
      <c r="FW304" s="18"/>
      <c r="FX304" s="18"/>
      <c r="FY304" s="18"/>
      <c r="FZ304" s="18"/>
      <c r="GA304" s="18"/>
      <c r="GB304" s="18"/>
      <c r="GE304" s="18"/>
    </row>
    <row r="305" spans="1:187" s="5" customFormat="1" x14ac:dyDescent="0.2">
      <c r="A305" s="26"/>
      <c r="B305" s="18"/>
      <c r="G305" s="27"/>
      <c r="H305" s="27"/>
      <c r="I305" s="27"/>
      <c r="J305" s="27"/>
      <c r="K305" s="27"/>
      <c r="L305" s="27"/>
      <c r="M305" s="27"/>
      <c r="N305" s="27"/>
      <c r="O305" s="27"/>
      <c r="P305" s="27"/>
      <c r="Q305" s="27"/>
      <c r="R305" s="27"/>
      <c r="S305" s="27"/>
      <c r="T305" s="27"/>
      <c r="U305" s="27"/>
      <c r="V305" s="27"/>
      <c r="W305" s="27"/>
      <c r="X305" s="27"/>
      <c r="Y305" s="27"/>
      <c r="Z305" s="27"/>
      <c r="AA305" s="27"/>
      <c r="AB305" s="27"/>
      <c r="AC305" s="27"/>
      <c r="AD305" s="27"/>
      <c r="AE305" s="30"/>
      <c r="AF305" s="30"/>
      <c r="AG305" s="30"/>
      <c r="AH305" s="30"/>
      <c r="AI305" s="30"/>
      <c r="AJ305" s="30"/>
      <c r="AK305" s="30"/>
      <c r="AL305" s="30"/>
      <c r="AM305" s="30"/>
      <c r="AN305" s="30"/>
      <c r="AO305" s="30"/>
      <c r="AP305" s="30"/>
      <c r="AR305" s="4"/>
      <c r="AS305" s="4"/>
      <c r="AU305" s="4"/>
      <c r="AV305" s="4"/>
      <c r="AX305" s="4"/>
      <c r="AY305" s="4"/>
      <c r="BA305" s="4"/>
      <c r="BB305" s="4"/>
      <c r="BD305" s="4"/>
      <c r="BE305" s="4"/>
      <c r="BG305" s="4"/>
      <c r="BH305" s="4"/>
      <c r="BJ305" s="4"/>
      <c r="BK305" s="4"/>
      <c r="BM305" s="4"/>
      <c r="BN305" s="4"/>
      <c r="BO305" s="4"/>
      <c r="BP305" s="4"/>
      <c r="BQ305" s="4"/>
      <c r="BR305" s="4"/>
      <c r="BS305" s="4"/>
      <c r="BT305" s="4"/>
      <c r="BU305" s="4"/>
      <c r="BV305" s="4"/>
      <c r="BW305" s="4"/>
      <c r="BX305" s="29"/>
      <c r="BY305" s="4"/>
      <c r="BZ305" s="4"/>
      <c r="CA305" s="18"/>
      <c r="CB305" s="18"/>
      <c r="CC305" s="18"/>
      <c r="CD305" s="18"/>
      <c r="CE305" s="18"/>
      <c r="CF305" s="18"/>
      <c r="CG305" s="18"/>
      <c r="CH305" s="18"/>
      <c r="CI305" s="18"/>
      <c r="CJ305" s="18"/>
      <c r="CK305" s="18"/>
      <c r="CL305" s="18"/>
      <c r="CM305" s="18"/>
      <c r="CN305" s="18"/>
      <c r="CO305" s="18"/>
      <c r="CP305" s="18"/>
      <c r="CQ305" s="18"/>
      <c r="CS305" s="18"/>
      <c r="CT305" s="18"/>
      <c r="CU305" s="18"/>
      <c r="CV305" s="18"/>
      <c r="CW305" s="18"/>
      <c r="CX305" s="18"/>
      <c r="CY305" s="18"/>
      <c r="CZ305" s="18"/>
      <c r="DA305" s="18"/>
      <c r="DB305" s="18"/>
      <c r="DC305" s="18"/>
      <c r="DD305" s="18"/>
      <c r="DE305" s="18"/>
      <c r="DF305" s="18"/>
      <c r="DG305" s="18"/>
      <c r="DH305" s="18"/>
      <c r="DI305" s="18"/>
      <c r="DJ305" s="18"/>
      <c r="DP305" s="18"/>
      <c r="DR305" s="18"/>
      <c r="DT305" s="18"/>
      <c r="DW305" s="18"/>
      <c r="EA305" s="18"/>
      <c r="EC305" s="18"/>
      <c r="ED305" s="31"/>
      <c r="EE305" s="31"/>
      <c r="EF305" s="18"/>
      <c r="EH305" s="18"/>
      <c r="EJ305" s="18"/>
      <c r="ET305" s="27"/>
      <c r="EU305" s="27"/>
      <c r="EV305" s="27"/>
      <c r="EW305" s="18"/>
      <c r="EX305" s="18"/>
      <c r="EY305" s="18"/>
      <c r="EZ305" s="18"/>
      <c r="FA305" s="18"/>
      <c r="FB305" s="18"/>
      <c r="FC305" s="18"/>
      <c r="FD305" s="18"/>
      <c r="FE305" s="18"/>
      <c r="FF305" s="18"/>
      <c r="FG305" s="18"/>
      <c r="FH305" s="18"/>
      <c r="FI305" s="18"/>
      <c r="FJ305" s="18"/>
      <c r="FK305" s="18"/>
      <c r="FL305" s="18"/>
      <c r="FM305" s="18"/>
      <c r="FO305" s="18"/>
      <c r="FQ305" s="18"/>
      <c r="FS305" s="18"/>
      <c r="FU305" s="18"/>
      <c r="FV305" s="18"/>
      <c r="FW305" s="18"/>
      <c r="FX305" s="18"/>
      <c r="FY305" s="18"/>
      <c r="FZ305" s="18"/>
      <c r="GB305" s="18"/>
      <c r="GD305" s="18"/>
      <c r="GE305" s="18"/>
    </row>
    <row r="306" spans="1:187" s="5" customFormat="1" x14ac:dyDescent="0.2">
      <c r="A306" s="26"/>
      <c r="C306" s="18"/>
      <c r="G306" s="27"/>
      <c r="H306" s="27"/>
      <c r="I306" s="27"/>
      <c r="J306" s="27"/>
      <c r="K306" s="27"/>
      <c r="L306" s="27"/>
      <c r="M306" s="27"/>
      <c r="N306" s="27"/>
      <c r="O306" s="27"/>
      <c r="P306" s="27"/>
      <c r="Q306" s="27"/>
      <c r="R306" s="27"/>
      <c r="S306" s="27"/>
      <c r="T306" s="27"/>
      <c r="U306" s="27"/>
      <c r="V306" s="27"/>
      <c r="W306" s="27"/>
      <c r="X306" s="27"/>
      <c r="Y306" s="27"/>
      <c r="Z306" s="27"/>
      <c r="AA306" s="27"/>
      <c r="AB306" s="27"/>
      <c r="AC306" s="27"/>
      <c r="AD306" s="27"/>
      <c r="AE306" s="30"/>
      <c r="AF306" s="30"/>
      <c r="AG306" s="30"/>
      <c r="AH306" s="30"/>
      <c r="AI306" s="30"/>
      <c r="AJ306" s="30"/>
      <c r="AK306" s="30"/>
      <c r="AL306" s="30"/>
      <c r="AM306" s="30"/>
      <c r="AN306" s="30"/>
      <c r="AO306" s="30"/>
      <c r="AP306" s="30"/>
      <c r="AR306" s="4"/>
      <c r="AS306" s="4"/>
      <c r="AU306" s="4"/>
      <c r="AV306" s="4"/>
      <c r="AX306" s="4"/>
      <c r="AY306" s="4"/>
      <c r="BA306" s="4"/>
      <c r="BB306" s="4"/>
      <c r="BD306" s="4"/>
      <c r="BE306" s="4"/>
      <c r="BG306" s="4"/>
      <c r="BH306" s="4"/>
      <c r="BJ306" s="4"/>
      <c r="BK306" s="4"/>
      <c r="BM306" s="4"/>
      <c r="BN306" s="4"/>
      <c r="BO306" s="4"/>
      <c r="BP306" s="4"/>
      <c r="BQ306" s="4"/>
      <c r="BR306" s="4"/>
      <c r="BS306" s="4"/>
      <c r="BT306" s="4"/>
      <c r="BU306" s="4"/>
      <c r="BV306" s="4"/>
      <c r="BW306" s="4"/>
      <c r="BX306" s="29"/>
      <c r="BY306" s="4"/>
      <c r="BZ306" s="4"/>
      <c r="CA306" s="18"/>
      <c r="CB306" s="18"/>
      <c r="CD306" s="18"/>
      <c r="CE306" s="18"/>
      <c r="CG306" s="18"/>
      <c r="CH306" s="18"/>
      <c r="CI306" s="18"/>
      <c r="CK306" s="18"/>
      <c r="CL306" s="18"/>
      <c r="CN306" s="18"/>
      <c r="CO306" s="18"/>
      <c r="CP306" s="18"/>
      <c r="CT306" s="18"/>
      <c r="CU306" s="18"/>
      <c r="CV306" s="18"/>
      <c r="CW306" s="18"/>
      <c r="CX306" s="18"/>
      <c r="CY306" s="18"/>
      <c r="CZ306" s="18"/>
      <c r="DA306" s="18"/>
      <c r="DB306" s="18"/>
      <c r="DC306" s="18"/>
      <c r="DD306" s="18"/>
      <c r="DF306" s="18"/>
      <c r="DH306" s="18"/>
      <c r="ED306" s="31"/>
      <c r="EE306" s="31"/>
      <c r="ET306" s="27"/>
      <c r="EU306" s="27"/>
      <c r="EV306" s="27"/>
      <c r="EW306" s="18"/>
      <c r="EX306" s="18"/>
      <c r="EY306" s="18"/>
      <c r="EZ306" s="18"/>
      <c r="FA306" s="18"/>
      <c r="FB306" s="18"/>
      <c r="FC306" s="18"/>
      <c r="FD306" s="18"/>
      <c r="FE306" s="18"/>
      <c r="FF306" s="18"/>
      <c r="FG306" s="18"/>
      <c r="FH306" s="18"/>
      <c r="FI306" s="18"/>
      <c r="FJ306" s="18"/>
      <c r="FK306" s="18"/>
      <c r="FL306" s="18"/>
      <c r="FM306" s="18"/>
      <c r="FO306" s="18"/>
      <c r="FQ306" s="18"/>
      <c r="FS306" s="18"/>
      <c r="FU306" s="18"/>
      <c r="FV306" s="18"/>
      <c r="FW306" s="18"/>
      <c r="FX306" s="18"/>
      <c r="FY306" s="18"/>
      <c r="FZ306" s="18"/>
      <c r="GA306" s="18"/>
      <c r="GB306" s="18"/>
      <c r="GC306" s="18"/>
      <c r="GD306" s="18"/>
      <c r="GE306" s="18"/>
    </row>
    <row r="307" spans="1:187" s="5" customFormat="1" x14ac:dyDescent="0.2">
      <c r="A307" s="26"/>
      <c r="E307" s="18"/>
      <c r="F307" s="18"/>
      <c r="G307" s="27"/>
      <c r="H307" s="27"/>
      <c r="I307" s="27"/>
      <c r="J307" s="27"/>
      <c r="K307" s="27"/>
      <c r="L307" s="27"/>
      <c r="M307" s="27"/>
      <c r="N307" s="27"/>
      <c r="O307" s="27"/>
      <c r="P307" s="27"/>
      <c r="Q307" s="27"/>
      <c r="R307" s="27"/>
      <c r="S307" s="27"/>
      <c r="T307" s="27"/>
      <c r="U307" s="27"/>
      <c r="V307" s="27"/>
      <c r="W307" s="27"/>
      <c r="X307" s="27"/>
      <c r="Y307" s="27"/>
      <c r="Z307" s="27"/>
      <c r="AA307" s="27"/>
      <c r="AB307" s="27"/>
      <c r="AC307" s="27"/>
      <c r="AD307" s="27"/>
      <c r="AE307" s="30"/>
      <c r="AF307" s="30"/>
      <c r="AG307" s="30"/>
      <c r="AH307" s="30"/>
      <c r="AI307" s="30"/>
      <c r="AJ307" s="30"/>
      <c r="AK307" s="30"/>
      <c r="AL307" s="30"/>
      <c r="AM307" s="30"/>
      <c r="AN307" s="30"/>
      <c r="AO307" s="30"/>
      <c r="AP307" s="30"/>
      <c r="AR307" s="4"/>
      <c r="AS307" s="4"/>
      <c r="AU307" s="4"/>
      <c r="AV307" s="4"/>
      <c r="AX307" s="4"/>
      <c r="AY307" s="4"/>
      <c r="BA307" s="4"/>
      <c r="BB307" s="4"/>
      <c r="BD307" s="4"/>
      <c r="BE307" s="4"/>
      <c r="BG307" s="4"/>
      <c r="BH307" s="4"/>
      <c r="BJ307" s="4"/>
      <c r="BK307" s="4"/>
      <c r="BM307" s="4"/>
      <c r="BN307" s="4"/>
      <c r="BO307" s="4"/>
      <c r="BP307" s="4"/>
      <c r="BQ307" s="4"/>
      <c r="BR307" s="4"/>
      <c r="BS307" s="4"/>
      <c r="BT307" s="4"/>
      <c r="BU307" s="4"/>
      <c r="BV307" s="4"/>
      <c r="BW307" s="4"/>
      <c r="BX307" s="29"/>
      <c r="BY307" s="4"/>
      <c r="BZ307" s="4"/>
      <c r="CA307" s="18"/>
      <c r="CB307" s="18"/>
      <c r="CD307" s="18"/>
      <c r="CE307" s="18"/>
      <c r="CG307" s="18"/>
      <c r="CI307" s="18"/>
      <c r="CK307" s="18"/>
      <c r="CL307" s="18"/>
      <c r="CN307" s="18"/>
      <c r="CO307" s="18"/>
      <c r="CP307" s="18"/>
      <c r="CT307" s="18"/>
      <c r="CU307" s="18"/>
      <c r="CV307" s="18"/>
      <c r="CW307" s="18"/>
      <c r="CX307" s="18"/>
      <c r="CY307" s="18"/>
      <c r="CZ307" s="18"/>
      <c r="DA307" s="18"/>
      <c r="DB307" s="18"/>
      <c r="DC307" s="18"/>
      <c r="DD307" s="18"/>
      <c r="DF307" s="18"/>
      <c r="DG307" s="18"/>
      <c r="DH307" s="18"/>
      <c r="ED307" s="31"/>
      <c r="EE307" s="31"/>
      <c r="EF307" s="18"/>
      <c r="ET307" s="27"/>
      <c r="EU307" s="27"/>
      <c r="EV307" s="27"/>
      <c r="EW307" s="18"/>
      <c r="EX307" s="18"/>
      <c r="EY307" s="18"/>
      <c r="EZ307" s="18"/>
      <c r="FA307" s="18"/>
      <c r="FB307" s="18"/>
      <c r="FC307" s="18"/>
      <c r="FD307" s="18"/>
      <c r="FE307" s="18"/>
      <c r="FF307" s="18"/>
      <c r="FG307" s="18"/>
      <c r="FH307" s="18"/>
      <c r="FI307" s="18"/>
      <c r="FJ307" s="18"/>
      <c r="FK307" s="18"/>
      <c r="FL307" s="18"/>
      <c r="FM307" s="18"/>
      <c r="FO307" s="18"/>
      <c r="FQ307" s="18"/>
      <c r="FS307" s="18"/>
      <c r="FU307" s="18"/>
      <c r="FV307" s="18"/>
      <c r="FW307" s="18"/>
      <c r="FX307" s="18"/>
      <c r="FY307" s="18"/>
      <c r="FZ307" s="18"/>
      <c r="GA307" s="18"/>
      <c r="GB307" s="18"/>
      <c r="GD307" s="18"/>
      <c r="GE307" s="18"/>
    </row>
    <row r="308" spans="1:187" s="5" customFormat="1" x14ac:dyDescent="0.2">
      <c r="A308" s="26"/>
      <c r="B308" s="18"/>
      <c r="G308" s="27"/>
      <c r="H308" s="27"/>
      <c r="I308" s="27"/>
      <c r="J308" s="27"/>
      <c r="K308" s="27"/>
      <c r="L308" s="27"/>
      <c r="M308" s="27"/>
      <c r="N308" s="27"/>
      <c r="O308" s="27"/>
      <c r="P308" s="27"/>
      <c r="Q308" s="27"/>
      <c r="R308" s="27"/>
      <c r="S308" s="27"/>
      <c r="T308" s="27"/>
      <c r="U308" s="27"/>
      <c r="V308" s="27"/>
      <c r="W308" s="27"/>
      <c r="X308" s="27"/>
      <c r="Y308" s="27"/>
      <c r="Z308" s="27"/>
      <c r="AA308" s="27"/>
      <c r="AB308" s="27"/>
      <c r="AC308" s="27"/>
      <c r="AD308" s="27"/>
      <c r="AE308" s="30"/>
      <c r="AF308" s="30"/>
      <c r="AG308" s="30"/>
      <c r="AH308" s="30"/>
      <c r="AI308" s="30"/>
      <c r="AJ308" s="30"/>
      <c r="AK308" s="30"/>
      <c r="AL308" s="30"/>
      <c r="AM308" s="30"/>
      <c r="AN308" s="30"/>
      <c r="AO308" s="30"/>
      <c r="AP308" s="30"/>
      <c r="AR308" s="4"/>
      <c r="AS308" s="4"/>
      <c r="AU308" s="4"/>
      <c r="AV308" s="4"/>
      <c r="AX308" s="4"/>
      <c r="AY308" s="4"/>
      <c r="BA308" s="4"/>
      <c r="BB308" s="4"/>
      <c r="BD308" s="4"/>
      <c r="BE308" s="4"/>
      <c r="BG308" s="4"/>
      <c r="BH308" s="4"/>
      <c r="BJ308" s="4"/>
      <c r="BK308" s="4"/>
      <c r="BM308" s="4"/>
      <c r="BN308" s="4"/>
      <c r="BO308" s="4"/>
      <c r="BP308" s="4"/>
      <c r="BQ308" s="4"/>
      <c r="BR308" s="4"/>
      <c r="BS308" s="4"/>
      <c r="BT308" s="4"/>
      <c r="BU308" s="4"/>
      <c r="BV308" s="4"/>
      <c r="BW308" s="4"/>
      <c r="BX308" s="29"/>
      <c r="BY308" s="4"/>
      <c r="BZ308" s="4"/>
      <c r="CA308" s="18"/>
      <c r="CB308" s="18"/>
      <c r="CD308" s="18"/>
      <c r="CE308" s="18"/>
      <c r="CG308" s="18"/>
      <c r="CH308" s="18"/>
      <c r="CI308" s="18"/>
      <c r="CK308" s="18"/>
      <c r="CL308" s="18"/>
      <c r="CM308" s="18"/>
      <c r="CN308" s="18"/>
      <c r="CO308" s="18"/>
      <c r="CP308" s="18"/>
      <c r="CT308" s="18"/>
      <c r="CU308" s="18"/>
      <c r="CV308" s="18"/>
      <c r="CW308" s="18"/>
      <c r="CX308" s="18"/>
      <c r="CY308" s="18"/>
      <c r="CZ308" s="18"/>
      <c r="DA308" s="18"/>
      <c r="DB308" s="18"/>
      <c r="DC308" s="18"/>
      <c r="DD308" s="18"/>
      <c r="DF308" s="18"/>
      <c r="DG308" s="18"/>
      <c r="DH308" s="18"/>
      <c r="DP308" s="18"/>
      <c r="DT308" s="18"/>
      <c r="ED308" s="31"/>
      <c r="EE308" s="31"/>
      <c r="EF308" s="18"/>
      <c r="ER308" s="18"/>
      <c r="ET308" s="27"/>
      <c r="EU308" s="27"/>
      <c r="EV308" s="27"/>
      <c r="EW308" s="18"/>
      <c r="EX308" s="18"/>
      <c r="EY308" s="18"/>
      <c r="EZ308" s="18"/>
      <c r="FA308" s="18"/>
      <c r="FB308" s="18"/>
      <c r="FC308" s="18"/>
      <c r="FD308" s="18"/>
      <c r="FE308" s="18"/>
      <c r="FF308" s="18"/>
      <c r="FG308" s="18"/>
      <c r="FH308" s="18"/>
      <c r="FI308" s="18"/>
      <c r="FJ308" s="18"/>
      <c r="FK308" s="18"/>
      <c r="FL308" s="18"/>
      <c r="FM308" s="18"/>
      <c r="FO308" s="18"/>
      <c r="FQ308" s="18"/>
      <c r="FS308" s="18"/>
      <c r="FT308" s="18"/>
      <c r="FU308" s="18"/>
      <c r="FV308" s="18"/>
      <c r="FW308" s="18"/>
      <c r="FX308" s="18"/>
      <c r="FY308" s="18"/>
      <c r="FZ308" s="18"/>
      <c r="GA308" s="18"/>
      <c r="GB308" s="18"/>
      <c r="GD308" s="18"/>
      <c r="GE308" s="18"/>
    </row>
    <row r="309" spans="1:187" s="5" customFormat="1" x14ac:dyDescent="0.2">
      <c r="A309" s="26"/>
      <c r="B309" s="18"/>
      <c r="G309" s="27"/>
      <c r="H309" s="27"/>
      <c r="I309" s="27"/>
      <c r="J309" s="27"/>
      <c r="K309" s="27"/>
      <c r="L309" s="27"/>
      <c r="M309" s="27"/>
      <c r="N309" s="27"/>
      <c r="O309" s="27"/>
      <c r="P309" s="27"/>
      <c r="Q309" s="27"/>
      <c r="R309" s="27"/>
      <c r="S309" s="27"/>
      <c r="T309" s="27"/>
      <c r="U309" s="27"/>
      <c r="V309" s="27"/>
      <c r="W309" s="27"/>
      <c r="X309" s="27"/>
      <c r="Y309" s="27"/>
      <c r="Z309" s="27"/>
      <c r="AA309" s="27"/>
      <c r="AB309" s="27"/>
      <c r="AC309" s="27"/>
      <c r="AD309" s="27"/>
      <c r="AE309" s="30"/>
      <c r="AF309" s="30"/>
      <c r="AG309" s="30"/>
      <c r="AH309" s="30"/>
      <c r="AI309" s="30"/>
      <c r="AJ309" s="30"/>
      <c r="AK309" s="30"/>
      <c r="AL309" s="30"/>
      <c r="AM309" s="30"/>
      <c r="AN309" s="30"/>
      <c r="AO309" s="30"/>
      <c r="AP309" s="30"/>
      <c r="AR309" s="4"/>
      <c r="AS309" s="4"/>
      <c r="AU309" s="4"/>
      <c r="AV309" s="4"/>
      <c r="AX309" s="4"/>
      <c r="AY309" s="4"/>
      <c r="BA309" s="4"/>
      <c r="BB309" s="4"/>
      <c r="BD309" s="4"/>
      <c r="BE309" s="4"/>
      <c r="BG309" s="4"/>
      <c r="BH309" s="4"/>
      <c r="BJ309" s="4"/>
      <c r="BK309" s="4"/>
      <c r="BM309" s="4"/>
      <c r="BN309" s="4"/>
      <c r="BO309" s="4"/>
      <c r="BP309" s="4"/>
      <c r="BQ309" s="4"/>
      <c r="BR309" s="4"/>
      <c r="BS309" s="4"/>
      <c r="BT309" s="4"/>
      <c r="BU309" s="4"/>
      <c r="BV309" s="4"/>
      <c r="BW309" s="4"/>
      <c r="BX309" s="29"/>
      <c r="BY309" s="4"/>
      <c r="BZ309" s="4"/>
      <c r="CA309" s="18"/>
      <c r="CB309" s="18"/>
      <c r="CD309" s="18"/>
      <c r="CE309" s="18"/>
      <c r="CG309" s="18"/>
      <c r="CH309" s="18"/>
      <c r="CI309" s="18"/>
      <c r="CK309" s="18"/>
      <c r="CL309" s="18"/>
      <c r="CN309" s="18"/>
      <c r="CO309" s="18"/>
      <c r="CP309" s="18"/>
      <c r="CT309" s="18"/>
      <c r="CU309" s="18"/>
      <c r="CV309" s="18"/>
      <c r="CW309" s="18"/>
      <c r="CX309" s="18"/>
      <c r="CY309" s="18"/>
      <c r="CZ309" s="18"/>
      <c r="DA309" s="18"/>
      <c r="DB309" s="18"/>
      <c r="DC309" s="18"/>
      <c r="DD309" s="18"/>
      <c r="DF309" s="18"/>
      <c r="DG309" s="18"/>
      <c r="DH309" s="18"/>
      <c r="ED309" s="31"/>
      <c r="EE309" s="31"/>
      <c r="ET309" s="27"/>
      <c r="EU309" s="27"/>
      <c r="EV309" s="27"/>
      <c r="EW309" s="18"/>
      <c r="EX309" s="18"/>
      <c r="EY309" s="18"/>
      <c r="EZ309" s="18"/>
      <c r="FA309" s="18"/>
      <c r="FB309" s="18"/>
      <c r="FC309" s="18"/>
      <c r="FD309" s="18"/>
      <c r="FE309" s="18"/>
      <c r="FF309" s="18"/>
      <c r="FG309" s="18"/>
      <c r="FH309" s="18"/>
      <c r="FI309" s="18"/>
      <c r="FJ309" s="18"/>
      <c r="FK309" s="18"/>
      <c r="FL309" s="18"/>
      <c r="FM309" s="18"/>
      <c r="FO309" s="18"/>
      <c r="FQ309" s="18"/>
      <c r="FS309" s="18"/>
      <c r="FU309" s="18"/>
      <c r="FV309" s="18"/>
      <c r="FW309" s="18"/>
      <c r="FX309" s="18"/>
      <c r="FY309" s="18"/>
      <c r="FZ309" s="18"/>
      <c r="GA309" s="18"/>
      <c r="GB309" s="18"/>
      <c r="GE309" s="18"/>
    </row>
    <row r="310" spans="1:187" s="5" customFormat="1" x14ac:dyDescent="0.2">
      <c r="A310" s="26"/>
      <c r="B310" s="18"/>
      <c r="G310" s="27"/>
      <c r="H310" s="27"/>
      <c r="I310" s="27"/>
      <c r="J310" s="27"/>
      <c r="K310" s="27"/>
      <c r="L310" s="27"/>
      <c r="M310" s="27"/>
      <c r="N310" s="27"/>
      <c r="O310" s="27"/>
      <c r="P310" s="27"/>
      <c r="Q310" s="27"/>
      <c r="R310" s="27"/>
      <c r="S310" s="27"/>
      <c r="T310" s="27"/>
      <c r="U310" s="27"/>
      <c r="V310" s="27"/>
      <c r="W310" s="27"/>
      <c r="X310" s="27"/>
      <c r="Y310" s="27"/>
      <c r="Z310" s="27"/>
      <c r="AA310" s="27"/>
      <c r="AB310" s="27"/>
      <c r="AC310" s="27"/>
      <c r="AD310" s="27"/>
      <c r="AE310" s="94"/>
      <c r="AF310" s="94"/>
      <c r="AG310" s="94"/>
      <c r="AH310" s="94"/>
      <c r="AI310" s="94"/>
      <c r="AJ310" s="94"/>
      <c r="AK310" s="94"/>
      <c r="AL310" s="94"/>
      <c r="AM310" s="94"/>
      <c r="AN310" s="94"/>
      <c r="AO310" s="100"/>
      <c r="AP310" s="100"/>
      <c r="AR310" s="4"/>
      <c r="AS310" s="4"/>
      <c r="AU310" s="4"/>
      <c r="AV310" s="4"/>
      <c r="AX310" s="4"/>
      <c r="AY310" s="4"/>
      <c r="BA310" s="4"/>
      <c r="BB310" s="4"/>
      <c r="BD310" s="4"/>
      <c r="BE310" s="4"/>
      <c r="BG310" s="4"/>
      <c r="BH310" s="4"/>
      <c r="BJ310" s="4"/>
      <c r="BK310" s="4"/>
      <c r="BM310" s="4"/>
      <c r="BN310" s="4"/>
      <c r="BO310" s="4"/>
      <c r="BP310" s="4"/>
      <c r="BQ310" s="4"/>
      <c r="BR310" s="4"/>
      <c r="BS310" s="4"/>
      <c r="BT310" s="4"/>
      <c r="BU310" s="4"/>
      <c r="BV310" s="4"/>
      <c r="BW310" s="4"/>
      <c r="BX310" s="29"/>
      <c r="BY310" s="4"/>
      <c r="BZ310" s="4"/>
      <c r="CA310" s="18"/>
      <c r="CB310" s="18"/>
      <c r="CD310" s="18"/>
      <c r="CE310" s="18"/>
      <c r="CG310" s="18"/>
      <c r="CH310" s="18"/>
      <c r="CI310" s="18"/>
      <c r="CJ310" s="18"/>
      <c r="CK310" s="18"/>
      <c r="CL310" s="18"/>
      <c r="CM310" s="18"/>
      <c r="CN310" s="18"/>
      <c r="CO310" s="18"/>
      <c r="CP310" s="18"/>
      <c r="CT310" s="18"/>
      <c r="CU310" s="18"/>
      <c r="CV310" s="18"/>
      <c r="CW310" s="18"/>
      <c r="CX310" s="18"/>
      <c r="CY310" s="18"/>
      <c r="CZ310" s="18"/>
      <c r="DA310" s="18"/>
      <c r="DB310" s="18"/>
      <c r="DC310" s="18"/>
      <c r="DD310" s="18"/>
      <c r="DF310" s="18"/>
      <c r="DG310" s="18"/>
      <c r="DH310" s="18"/>
      <c r="ED310" s="31"/>
      <c r="EE310" s="31"/>
      <c r="ET310" s="27"/>
      <c r="EU310" s="27"/>
      <c r="EV310" s="27"/>
      <c r="EW310" s="18"/>
      <c r="EX310" s="18"/>
      <c r="EY310" s="18"/>
      <c r="EZ310" s="18"/>
      <c r="FA310" s="18"/>
      <c r="FB310" s="18"/>
      <c r="FC310" s="18"/>
      <c r="FD310" s="18"/>
      <c r="FE310" s="18"/>
      <c r="FF310" s="18"/>
      <c r="FG310" s="18"/>
      <c r="FH310" s="18"/>
      <c r="FI310" s="18"/>
      <c r="FJ310" s="18"/>
      <c r="FK310" s="18"/>
      <c r="FL310" s="18"/>
      <c r="FM310" s="18"/>
      <c r="FO310" s="18"/>
      <c r="FQ310" s="18"/>
      <c r="FS310" s="18"/>
      <c r="FU310" s="18"/>
      <c r="FV310" s="18"/>
      <c r="FW310" s="18"/>
      <c r="FX310" s="18"/>
      <c r="FY310" s="18"/>
      <c r="FZ310" s="18"/>
      <c r="GB310" s="18"/>
      <c r="GD310" s="18"/>
      <c r="GE310" s="18"/>
    </row>
    <row r="311" spans="1:187" s="19" customFormat="1" x14ac:dyDescent="0.2">
      <c r="A311" s="21"/>
      <c r="B311" s="20"/>
      <c r="G311" s="22"/>
      <c r="H311" s="22"/>
      <c r="I311" s="22"/>
      <c r="J311" s="22"/>
      <c r="K311" s="22"/>
      <c r="L311" s="22"/>
      <c r="M311" s="22"/>
      <c r="N311" s="22"/>
      <c r="O311" s="22"/>
      <c r="P311" s="22"/>
      <c r="Q311" s="22"/>
      <c r="R311" s="22"/>
      <c r="S311" s="22"/>
      <c r="T311" s="22"/>
      <c r="U311" s="22"/>
      <c r="V311" s="22"/>
      <c r="W311" s="22"/>
      <c r="X311" s="22"/>
      <c r="Y311" s="22"/>
      <c r="Z311" s="22"/>
      <c r="AA311" s="22"/>
      <c r="AB311" s="22"/>
      <c r="AC311" s="22"/>
      <c r="AD311" s="22"/>
      <c r="AE311" s="25"/>
      <c r="AF311" s="25"/>
      <c r="AG311" s="25"/>
      <c r="AH311" s="25"/>
      <c r="AI311" s="25"/>
      <c r="AJ311" s="25"/>
      <c r="AK311" s="25"/>
      <c r="AL311" s="25"/>
      <c r="AM311" s="25"/>
      <c r="AN311" s="25"/>
      <c r="AO311" s="25"/>
      <c r="AP311" s="25"/>
      <c r="AR311" s="24"/>
      <c r="AS311" s="24"/>
      <c r="AU311" s="24"/>
      <c r="AV311" s="24"/>
      <c r="AX311" s="24"/>
      <c r="AY311" s="24"/>
      <c r="BA311" s="24"/>
      <c r="BB311" s="24"/>
      <c r="BD311" s="24"/>
      <c r="BE311" s="24"/>
      <c r="BG311" s="24"/>
      <c r="BH311" s="24"/>
      <c r="BJ311" s="24"/>
      <c r="BK311" s="24"/>
      <c r="BM311" s="24"/>
      <c r="BN311" s="24"/>
      <c r="BO311" s="24"/>
      <c r="BP311" s="24"/>
      <c r="BQ311" s="24"/>
      <c r="BR311" s="24"/>
      <c r="BS311" s="24"/>
      <c r="BT311" s="24"/>
      <c r="BU311" s="24"/>
      <c r="BV311" s="24"/>
      <c r="BW311" s="24"/>
      <c r="BY311" s="24"/>
      <c r="BZ311" s="24"/>
      <c r="CA311" s="20"/>
      <c r="CB311" s="20"/>
      <c r="CC311" s="22"/>
      <c r="CD311" s="22"/>
      <c r="CE311" s="22"/>
      <c r="CF311" s="22"/>
      <c r="CG311" s="22"/>
      <c r="CH311" s="22"/>
      <c r="CI311" s="22"/>
      <c r="CJ311" s="22"/>
      <c r="CK311" s="22"/>
      <c r="CL311" s="22"/>
      <c r="CM311" s="22"/>
      <c r="CN311" s="22"/>
      <c r="CO311" s="22"/>
      <c r="CP311" s="22"/>
      <c r="CQ311" s="22"/>
      <c r="CR311" s="22"/>
      <c r="CS311" s="22"/>
      <c r="CT311" s="22"/>
      <c r="CU311" s="22"/>
      <c r="CV311" s="22"/>
      <c r="CW311" s="22"/>
      <c r="CX311" s="22"/>
      <c r="CY311" s="22"/>
      <c r="CZ311" s="22"/>
      <c r="DA311" s="22"/>
      <c r="DB311" s="22"/>
      <c r="DC311" s="22"/>
      <c r="DD311" s="22"/>
      <c r="DE311" s="22"/>
      <c r="DF311" s="22"/>
      <c r="DG311" s="22"/>
      <c r="DH311" s="22"/>
      <c r="DI311" s="22"/>
      <c r="DJ311" s="22"/>
      <c r="DK311" s="22"/>
      <c r="DL311" s="22"/>
      <c r="DM311" s="22"/>
      <c r="DN311" s="22"/>
      <c r="DO311" s="22"/>
      <c r="DP311" s="22"/>
      <c r="DQ311" s="22"/>
      <c r="DR311" s="22"/>
      <c r="DS311" s="22"/>
      <c r="DT311" s="22"/>
      <c r="DU311" s="22"/>
      <c r="DV311" s="22"/>
      <c r="DW311" s="22"/>
      <c r="DX311" s="22"/>
      <c r="DY311" s="22"/>
      <c r="DZ311" s="22"/>
      <c r="EA311" s="22"/>
      <c r="EB311" s="22"/>
      <c r="EC311" s="22"/>
      <c r="ED311" s="22"/>
      <c r="EE311" s="22"/>
      <c r="EF311" s="22"/>
      <c r="EG311" s="22"/>
      <c r="EH311" s="22"/>
      <c r="EI311" s="22"/>
      <c r="EJ311" s="22"/>
      <c r="EK311" s="22"/>
      <c r="EL311" s="22"/>
      <c r="EM311" s="22"/>
      <c r="EN311" s="22"/>
      <c r="EO311" s="22"/>
      <c r="EP311" s="22"/>
      <c r="EQ311" s="22"/>
      <c r="ER311" s="22"/>
      <c r="ES311" s="22"/>
      <c r="ET311" s="22"/>
      <c r="EU311" s="22"/>
      <c r="EV311" s="22"/>
      <c r="EW311" s="20"/>
      <c r="EX311" s="20"/>
      <c r="EY311" s="20"/>
      <c r="EZ311" s="20"/>
      <c r="FA311" s="20"/>
      <c r="FB311" s="20"/>
      <c r="FC311" s="20"/>
      <c r="FD311" s="20"/>
      <c r="FE311" s="20"/>
      <c r="FF311" s="20"/>
      <c r="FG311" s="20"/>
      <c r="FH311" s="20"/>
      <c r="FI311" s="20"/>
      <c r="FJ311" s="20"/>
      <c r="FK311" s="20"/>
      <c r="FL311" s="20"/>
      <c r="FM311" s="20"/>
      <c r="FO311" s="20"/>
      <c r="FQ311" s="20"/>
      <c r="FS311" s="20"/>
      <c r="FT311" s="20"/>
      <c r="FU311" s="20"/>
      <c r="FV311" s="20"/>
      <c r="FW311" s="20"/>
      <c r="FX311" s="20"/>
      <c r="FY311" s="20"/>
      <c r="FZ311" s="20"/>
      <c r="GA311" s="20"/>
      <c r="GB311" s="20"/>
      <c r="GD311" s="20"/>
      <c r="GE311" s="20"/>
    </row>
    <row r="312" spans="1:187" s="5" customFormat="1" x14ac:dyDescent="0.2">
      <c r="A312" s="26"/>
      <c r="B312" s="18"/>
      <c r="G312" s="27"/>
      <c r="H312" s="27"/>
      <c r="I312" s="27"/>
      <c r="J312" s="27"/>
      <c r="K312" s="27"/>
      <c r="L312" s="27"/>
      <c r="M312" s="27"/>
      <c r="N312" s="27"/>
      <c r="O312" s="27"/>
      <c r="P312" s="27"/>
      <c r="Q312" s="27"/>
      <c r="R312" s="27"/>
      <c r="S312" s="27"/>
      <c r="T312" s="27"/>
      <c r="U312" s="27"/>
      <c r="V312" s="27"/>
      <c r="W312" s="27"/>
      <c r="X312" s="27"/>
      <c r="Y312" s="27"/>
      <c r="Z312" s="27"/>
      <c r="AA312" s="27"/>
      <c r="AB312" s="27"/>
      <c r="AC312" s="27"/>
      <c r="AD312" s="27"/>
      <c r="AE312" s="30"/>
      <c r="AF312" s="30"/>
      <c r="AG312" s="30"/>
      <c r="AH312" s="30"/>
      <c r="AI312" s="30"/>
      <c r="AJ312" s="30"/>
      <c r="AK312" s="30"/>
      <c r="AL312" s="30"/>
      <c r="AM312" s="30"/>
      <c r="AN312" s="30"/>
      <c r="AO312" s="30"/>
      <c r="AP312" s="30"/>
      <c r="AR312" s="4"/>
      <c r="AS312" s="4"/>
      <c r="AU312" s="4"/>
      <c r="AV312" s="4"/>
      <c r="AX312" s="4"/>
      <c r="AY312" s="4"/>
      <c r="BA312" s="4"/>
      <c r="BB312" s="4"/>
      <c r="BD312" s="4"/>
      <c r="BE312" s="4"/>
      <c r="BG312" s="4"/>
      <c r="BH312" s="4"/>
      <c r="BJ312" s="4"/>
      <c r="BK312" s="4"/>
      <c r="BM312" s="4"/>
      <c r="BN312" s="4"/>
      <c r="BO312" s="4"/>
      <c r="BP312" s="4"/>
      <c r="BQ312" s="4"/>
      <c r="BR312" s="4"/>
      <c r="BS312" s="4"/>
      <c r="BT312" s="4"/>
      <c r="BU312" s="4"/>
      <c r="BV312" s="4"/>
      <c r="BW312" s="4"/>
      <c r="BX312" s="29"/>
      <c r="BY312" s="4"/>
      <c r="BZ312" s="4"/>
      <c r="CA312" s="18"/>
      <c r="CB312" s="18"/>
      <c r="CD312" s="18"/>
      <c r="CE312" s="18"/>
      <c r="CG312" s="18"/>
      <c r="CH312" s="18"/>
      <c r="CI312" s="18"/>
      <c r="CK312" s="18"/>
      <c r="CL312" s="18"/>
      <c r="CM312" s="18"/>
      <c r="CN312" s="18"/>
      <c r="CO312" s="18"/>
      <c r="CP312" s="18"/>
      <c r="CT312" s="18"/>
      <c r="CU312" s="18"/>
      <c r="CV312" s="18"/>
      <c r="CW312" s="18"/>
      <c r="CX312" s="18"/>
      <c r="CY312" s="18"/>
      <c r="CZ312" s="18"/>
      <c r="DA312" s="18"/>
      <c r="DB312" s="18"/>
      <c r="DC312" s="18"/>
      <c r="DD312" s="18"/>
      <c r="DF312" s="18"/>
      <c r="DG312" s="18"/>
      <c r="DH312" s="18"/>
      <c r="ED312" s="31"/>
      <c r="EE312" s="31"/>
      <c r="ER312" s="18"/>
      <c r="ET312" s="27"/>
      <c r="EU312" s="27"/>
      <c r="EV312" s="27"/>
      <c r="EW312" s="18"/>
      <c r="EX312" s="18"/>
      <c r="EY312" s="18"/>
      <c r="EZ312" s="18"/>
      <c r="FA312" s="18"/>
      <c r="FB312" s="18"/>
      <c r="FC312" s="18"/>
      <c r="FD312" s="18"/>
      <c r="FE312" s="18"/>
      <c r="FF312" s="18"/>
      <c r="FG312" s="18"/>
      <c r="FH312" s="18"/>
      <c r="FI312" s="18"/>
      <c r="FJ312" s="18"/>
      <c r="FK312" s="18"/>
      <c r="FL312" s="18"/>
      <c r="FM312" s="18"/>
      <c r="FO312" s="18"/>
      <c r="FQ312" s="18"/>
      <c r="FS312" s="18"/>
      <c r="FT312" s="18"/>
      <c r="FU312" s="18"/>
      <c r="FV312" s="18"/>
      <c r="FW312" s="18"/>
      <c r="FX312" s="18"/>
      <c r="FY312" s="18"/>
      <c r="FZ312" s="18"/>
      <c r="GA312" s="18"/>
      <c r="GB312" s="18"/>
      <c r="GD312" s="18"/>
      <c r="GE312" s="18"/>
    </row>
    <row r="313" spans="1:187" s="19" customFormat="1" x14ac:dyDescent="0.2">
      <c r="A313" s="32"/>
      <c r="B313" s="20"/>
      <c r="G313" s="22"/>
      <c r="H313" s="22"/>
      <c r="I313" s="22"/>
      <c r="J313" s="22"/>
      <c r="K313" s="22"/>
      <c r="L313" s="22"/>
      <c r="M313" s="22"/>
      <c r="N313" s="22"/>
      <c r="O313" s="22"/>
      <c r="P313" s="22"/>
      <c r="Q313" s="22"/>
      <c r="R313" s="22"/>
      <c r="S313" s="22"/>
      <c r="T313" s="22"/>
      <c r="U313" s="22"/>
      <c r="V313" s="22"/>
      <c r="W313" s="22"/>
      <c r="X313" s="22"/>
      <c r="Y313" s="22"/>
      <c r="Z313" s="22"/>
      <c r="AA313" s="22"/>
      <c r="AB313" s="22"/>
      <c r="AC313" s="22"/>
      <c r="AD313" s="22"/>
      <c r="AQ313" s="33"/>
      <c r="AR313" s="33"/>
      <c r="AS313" s="33"/>
      <c r="AT313" s="33"/>
      <c r="AU313" s="33"/>
      <c r="AV313" s="33"/>
      <c r="AW313" s="33"/>
      <c r="AX313" s="33"/>
      <c r="AY313" s="33"/>
      <c r="AZ313" s="33"/>
      <c r="BA313" s="24"/>
      <c r="BB313" s="24"/>
      <c r="BD313" s="24"/>
      <c r="BE313" s="24"/>
      <c r="BG313" s="24"/>
      <c r="BH313" s="24"/>
      <c r="BJ313" s="24"/>
      <c r="BK313" s="24"/>
      <c r="BM313" s="24"/>
      <c r="BN313" s="24"/>
      <c r="BO313" s="24"/>
      <c r="BP313" s="24"/>
      <c r="BQ313" s="24"/>
      <c r="BR313" s="24"/>
      <c r="BS313" s="24"/>
      <c r="BT313" s="24"/>
      <c r="BU313" s="24"/>
      <c r="BV313" s="24"/>
      <c r="BW313" s="24"/>
      <c r="BY313" s="24"/>
      <c r="BZ313" s="24"/>
      <c r="CA313" s="20"/>
      <c r="CB313" s="20"/>
      <c r="CD313" s="20"/>
      <c r="CE313" s="20"/>
      <c r="CG313" s="20"/>
      <c r="CH313" s="20"/>
      <c r="CI313" s="20"/>
      <c r="CK313" s="20"/>
      <c r="CL313" s="20"/>
      <c r="CM313" s="20"/>
      <c r="CN313" s="20"/>
      <c r="CO313" s="20"/>
      <c r="CP313" s="20"/>
      <c r="CT313" s="20"/>
      <c r="CU313" s="20"/>
      <c r="CV313" s="20"/>
      <c r="CW313" s="20"/>
      <c r="CX313" s="20"/>
      <c r="CY313" s="20"/>
      <c r="CZ313" s="20"/>
      <c r="DA313" s="20"/>
      <c r="DB313" s="20"/>
      <c r="DC313" s="20"/>
      <c r="DD313" s="20"/>
      <c r="DF313" s="20"/>
      <c r="DG313" s="20"/>
      <c r="DH313" s="20"/>
      <c r="ED313" s="34"/>
      <c r="EE313" s="34"/>
      <c r="ER313" s="20"/>
      <c r="ET313" s="22"/>
      <c r="EU313" s="22"/>
      <c r="EV313" s="22"/>
      <c r="EW313" s="20"/>
      <c r="EX313" s="20"/>
      <c r="EY313" s="20"/>
      <c r="EZ313" s="20"/>
      <c r="FA313" s="20"/>
      <c r="FB313" s="20"/>
      <c r="FC313" s="20"/>
      <c r="FD313" s="20"/>
      <c r="FE313" s="20"/>
      <c r="FF313" s="20"/>
      <c r="FG313" s="20"/>
      <c r="FH313" s="20"/>
      <c r="FI313" s="20"/>
      <c r="FJ313" s="20"/>
      <c r="FK313" s="20"/>
      <c r="FL313" s="20"/>
      <c r="FM313" s="20"/>
      <c r="FO313" s="20"/>
      <c r="FQ313" s="20"/>
      <c r="FS313" s="20"/>
      <c r="FT313" s="20"/>
      <c r="FU313" s="20"/>
      <c r="FV313" s="20"/>
      <c r="FW313" s="20"/>
      <c r="FX313" s="20"/>
      <c r="FY313" s="20"/>
      <c r="FZ313" s="20"/>
      <c r="GA313" s="20"/>
      <c r="GB313" s="20"/>
      <c r="GD313" s="20"/>
      <c r="GE313" s="20"/>
    </row>
    <row r="314" spans="1:187" s="19" customFormat="1" x14ac:dyDescent="0.2">
      <c r="A314" s="32"/>
      <c r="B314" s="20"/>
      <c r="G314" s="22"/>
      <c r="H314" s="22"/>
      <c r="I314" s="22"/>
      <c r="J314" s="22"/>
      <c r="K314" s="22"/>
      <c r="L314" s="22"/>
      <c r="M314" s="22"/>
      <c r="N314" s="22"/>
      <c r="O314" s="22"/>
      <c r="P314" s="22"/>
      <c r="Q314" s="22"/>
      <c r="R314" s="22"/>
      <c r="S314" s="22"/>
      <c r="T314" s="22"/>
      <c r="U314" s="22"/>
      <c r="V314" s="22"/>
      <c r="W314" s="22"/>
      <c r="X314" s="22"/>
      <c r="Y314" s="22"/>
      <c r="Z314" s="22"/>
      <c r="AA314" s="22"/>
      <c r="AB314" s="22"/>
      <c r="AC314" s="22"/>
      <c r="AD314" s="22"/>
      <c r="AE314" s="37"/>
      <c r="AF314" s="37"/>
      <c r="AG314" s="37"/>
      <c r="AH314" s="37"/>
      <c r="AI314" s="37"/>
      <c r="AJ314" s="37"/>
      <c r="AK314" s="37"/>
      <c r="AL314" s="37"/>
      <c r="AM314" s="37"/>
      <c r="AN314" s="37"/>
      <c r="AO314" s="37"/>
      <c r="AP314" s="37"/>
      <c r="AQ314" s="36"/>
      <c r="AR314" s="36"/>
      <c r="AS314" s="36"/>
      <c r="AT314" s="36"/>
      <c r="AU314" s="36"/>
      <c r="AV314" s="36"/>
      <c r="AW314" s="36"/>
      <c r="AX314" s="36"/>
      <c r="AY314" s="36"/>
      <c r="AZ314" s="36"/>
      <c r="BA314" s="24"/>
      <c r="BB314" s="24"/>
      <c r="BD314" s="24"/>
      <c r="BE314" s="24"/>
      <c r="BG314" s="24"/>
      <c r="BH314" s="24"/>
      <c r="BJ314" s="24"/>
      <c r="BK314" s="24"/>
      <c r="BM314" s="24"/>
      <c r="BN314" s="24"/>
      <c r="BO314" s="24"/>
      <c r="BP314" s="24"/>
      <c r="BQ314" s="24"/>
      <c r="BR314" s="24"/>
      <c r="BS314" s="24"/>
      <c r="BT314" s="24"/>
      <c r="BU314" s="24"/>
      <c r="BV314" s="24"/>
      <c r="BW314" s="24"/>
      <c r="BY314" s="24"/>
      <c r="BZ314" s="24"/>
      <c r="CA314" s="20"/>
      <c r="CB314" s="20"/>
      <c r="CD314" s="20"/>
      <c r="CE314" s="20"/>
      <c r="CG314" s="20"/>
      <c r="CH314" s="20"/>
      <c r="CI314" s="20"/>
      <c r="CK314" s="20"/>
      <c r="CL314" s="20"/>
      <c r="CM314" s="20"/>
      <c r="CN314" s="20"/>
      <c r="CO314" s="20"/>
      <c r="CP314" s="20"/>
      <c r="CT314" s="20"/>
      <c r="CU314" s="20"/>
      <c r="CV314" s="20"/>
      <c r="CW314" s="20"/>
      <c r="CX314" s="20"/>
      <c r="CY314" s="20"/>
      <c r="CZ314" s="20"/>
      <c r="DA314" s="20"/>
      <c r="DB314" s="20"/>
      <c r="DC314" s="20"/>
      <c r="DD314" s="20"/>
      <c r="DF314" s="20"/>
      <c r="DG314" s="20"/>
      <c r="DH314" s="20"/>
      <c r="ED314" s="34"/>
      <c r="EE314" s="34"/>
      <c r="ER314" s="20"/>
      <c r="ET314" s="22"/>
      <c r="EU314" s="22"/>
      <c r="EV314" s="22"/>
      <c r="EW314" s="20"/>
      <c r="EX314" s="20"/>
      <c r="EY314" s="20"/>
      <c r="EZ314" s="20"/>
      <c r="FA314" s="20"/>
      <c r="FB314" s="20"/>
      <c r="FC314" s="20"/>
      <c r="FD314" s="20"/>
      <c r="FE314" s="20"/>
      <c r="FF314" s="20"/>
      <c r="FG314" s="20"/>
      <c r="FH314" s="20"/>
      <c r="FI314" s="20"/>
      <c r="FJ314" s="20"/>
      <c r="FK314" s="20"/>
      <c r="FL314" s="20"/>
      <c r="FM314" s="20"/>
      <c r="FO314" s="20"/>
      <c r="FQ314" s="20"/>
      <c r="FS314" s="20"/>
      <c r="FT314" s="20"/>
      <c r="FU314" s="20"/>
      <c r="FV314" s="20"/>
      <c r="FW314" s="20"/>
      <c r="FX314" s="20"/>
      <c r="FY314" s="20"/>
      <c r="FZ314" s="20"/>
      <c r="GA314" s="20"/>
      <c r="GB314" s="20"/>
      <c r="GD314" s="20"/>
      <c r="GE314" s="20"/>
    </row>
    <row r="315" spans="1:187" s="19" customFormat="1" x14ac:dyDescent="0.2">
      <c r="A315" s="32"/>
      <c r="B315" s="20"/>
      <c r="G315" s="22"/>
      <c r="H315" s="22"/>
      <c r="I315" s="22"/>
      <c r="J315" s="22"/>
      <c r="K315" s="22"/>
      <c r="L315" s="22"/>
      <c r="M315" s="22"/>
      <c r="N315" s="22"/>
      <c r="O315" s="22"/>
      <c r="P315" s="22"/>
      <c r="Q315" s="22"/>
      <c r="R315" s="22"/>
      <c r="S315" s="22"/>
      <c r="T315" s="22"/>
      <c r="U315" s="22"/>
      <c r="V315" s="22"/>
      <c r="W315" s="22"/>
      <c r="X315" s="22"/>
      <c r="Y315" s="22"/>
      <c r="Z315" s="22"/>
      <c r="AA315" s="22"/>
      <c r="AB315" s="22"/>
      <c r="AC315" s="22"/>
      <c r="AD315" s="22"/>
      <c r="AE315" s="37"/>
      <c r="AF315" s="37"/>
      <c r="AG315" s="37"/>
      <c r="AH315" s="37"/>
      <c r="AI315" s="37"/>
      <c r="AJ315" s="37"/>
      <c r="AK315" s="37"/>
      <c r="AL315" s="37"/>
      <c r="AM315" s="37"/>
      <c r="AN315" s="37"/>
      <c r="AO315" s="37"/>
      <c r="AP315" s="37"/>
      <c r="AQ315" s="36"/>
      <c r="AR315" s="36"/>
      <c r="AS315" s="36"/>
      <c r="AT315" s="36"/>
      <c r="AU315" s="36"/>
      <c r="AV315" s="36"/>
      <c r="AW315" s="36"/>
      <c r="AX315" s="36"/>
      <c r="AY315" s="36"/>
      <c r="AZ315" s="36"/>
      <c r="BA315" s="24"/>
      <c r="BB315" s="24"/>
      <c r="BD315" s="24"/>
      <c r="BE315" s="24"/>
      <c r="BG315" s="24"/>
      <c r="BH315" s="24"/>
      <c r="BJ315" s="24"/>
      <c r="BK315" s="24"/>
      <c r="BM315" s="24"/>
      <c r="BN315" s="24"/>
      <c r="BO315" s="24"/>
      <c r="BP315" s="24"/>
      <c r="BQ315" s="24"/>
      <c r="BR315" s="24"/>
      <c r="BS315" s="24"/>
      <c r="BT315" s="24"/>
      <c r="BU315" s="24"/>
      <c r="BV315" s="24"/>
      <c r="BW315" s="24"/>
      <c r="BY315" s="24"/>
      <c r="BZ315" s="24"/>
      <c r="CA315" s="20"/>
      <c r="CB315" s="20"/>
      <c r="CD315" s="20"/>
      <c r="CE315" s="20"/>
      <c r="CG315" s="20"/>
      <c r="CH315" s="20"/>
      <c r="CI315" s="20"/>
      <c r="CK315" s="20"/>
      <c r="CL315" s="20"/>
      <c r="CM315" s="20"/>
      <c r="CN315" s="20"/>
      <c r="CO315" s="20"/>
      <c r="CP315" s="20"/>
      <c r="CT315" s="20"/>
      <c r="CU315" s="20"/>
      <c r="CV315" s="20"/>
      <c r="CW315" s="20"/>
      <c r="CX315" s="20"/>
      <c r="CY315" s="20"/>
      <c r="CZ315" s="20"/>
      <c r="DA315" s="20"/>
      <c r="DB315" s="20"/>
      <c r="DC315" s="20"/>
      <c r="DD315" s="20"/>
      <c r="DF315" s="20"/>
      <c r="DG315" s="20"/>
      <c r="DH315" s="20"/>
      <c r="ED315" s="34"/>
      <c r="EE315" s="34"/>
      <c r="ER315" s="20"/>
      <c r="ET315" s="22"/>
      <c r="EU315" s="22"/>
      <c r="EV315" s="22"/>
      <c r="EW315" s="20"/>
      <c r="EX315" s="20"/>
      <c r="EY315" s="20"/>
      <c r="EZ315" s="20"/>
      <c r="FA315" s="20"/>
      <c r="FB315" s="20"/>
      <c r="FC315" s="20"/>
      <c r="FD315" s="20"/>
      <c r="FE315" s="20"/>
      <c r="FF315" s="20"/>
      <c r="FG315" s="20"/>
      <c r="FH315" s="20"/>
      <c r="FI315" s="20"/>
      <c r="FJ315" s="20"/>
      <c r="FK315" s="20"/>
      <c r="FL315" s="20"/>
      <c r="FM315" s="20"/>
      <c r="FO315" s="20"/>
      <c r="FQ315" s="20"/>
      <c r="FS315" s="20"/>
      <c r="FT315" s="20"/>
      <c r="FU315" s="20"/>
      <c r="FV315" s="20"/>
      <c r="FW315" s="20"/>
      <c r="FX315" s="20"/>
      <c r="FY315" s="20"/>
      <c r="FZ315" s="20"/>
      <c r="GA315" s="20"/>
      <c r="GB315" s="20"/>
      <c r="GD315" s="20"/>
      <c r="GE315" s="20"/>
    </row>
    <row r="316" spans="1:187" s="19" customFormat="1" x14ac:dyDescent="0.2">
      <c r="A316" s="32"/>
      <c r="B316" s="20"/>
      <c r="G316" s="22"/>
      <c r="H316" s="22"/>
      <c r="I316" s="22"/>
      <c r="J316" s="22"/>
      <c r="K316" s="22"/>
      <c r="L316" s="22"/>
      <c r="M316" s="22"/>
      <c r="N316" s="22"/>
      <c r="O316" s="22"/>
      <c r="P316" s="22"/>
      <c r="Q316" s="22"/>
      <c r="R316" s="22"/>
      <c r="S316" s="22"/>
      <c r="T316" s="22"/>
      <c r="U316" s="22"/>
      <c r="V316" s="22"/>
      <c r="W316" s="22"/>
      <c r="X316" s="22"/>
      <c r="Y316" s="22"/>
      <c r="Z316" s="22"/>
      <c r="AA316" s="22"/>
      <c r="AB316" s="22"/>
      <c r="AC316" s="22"/>
      <c r="AD316" s="22"/>
      <c r="AE316" s="37"/>
      <c r="AF316" s="37"/>
      <c r="AG316" s="37"/>
      <c r="AH316" s="37"/>
      <c r="AI316" s="37"/>
      <c r="AJ316" s="37"/>
      <c r="AK316" s="37"/>
      <c r="AL316" s="37"/>
      <c r="AM316" s="37"/>
      <c r="AN316" s="37"/>
      <c r="AO316" s="37"/>
      <c r="AP316" s="37"/>
      <c r="AQ316" s="36"/>
      <c r="AR316" s="36"/>
      <c r="AS316" s="36"/>
      <c r="AT316" s="36"/>
      <c r="AU316" s="36"/>
      <c r="AV316" s="36"/>
      <c r="AW316" s="36"/>
      <c r="AX316" s="36"/>
      <c r="AY316" s="36"/>
      <c r="AZ316" s="36"/>
      <c r="BA316" s="24"/>
      <c r="BB316" s="24"/>
      <c r="BD316" s="24"/>
      <c r="BE316" s="24"/>
      <c r="BG316" s="24"/>
      <c r="BH316" s="24"/>
      <c r="BJ316" s="24"/>
      <c r="BK316" s="24"/>
      <c r="BM316" s="24"/>
      <c r="BN316" s="24"/>
      <c r="BO316" s="24"/>
      <c r="BP316" s="24"/>
      <c r="BQ316" s="24"/>
      <c r="BR316" s="24"/>
      <c r="BS316" s="24"/>
      <c r="BT316" s="24"/>
      <c r="BU316" s="24"/>
      <c r="BV316" s="24"/>
      <c r="BW316" s="24"/>
      <c r="BY316" s="24"/>
      <c r="BZ316" s="24"/>
      <c r="CA316" s="20"/>
      <c r="CB316" s="20"/>
      <c r="CD316" s="20"/>
      <c r="CE316" s="20"/>
      <c r="CG316" s="20"/>
      <c r="CH316" s="20"/>
      <c r="CI316" s="20"/>
      <c r="CK316" s="20"/>
      <c r="CL316" s="20"/>
      <c r="CM316" s="20"/>
      <c r="CN316" s="20"/>
      <c r="CO316" s="20"/>
      <c r="CP316" s="20"/>
      <c r="CT316" s="20"/>
      <c r="CU316" s="20"/>
      <c r="CV316" s="20"/>
      <c r="CW316" s="20"/>
      <c r="CX316" s="20"/>
      <c r="CY316" s="20"/>
      <c r="CZ316" s="20"/>
      <c r="DA316" s="20"/>
      <c r="DB316" s="20"/>
      <c r="DC316" s="20"/>
      <c r="DD316" s="20"/>
      <c r="DF316" s="20"/>
      <c r="DG316" s="20"/>
      <c r="DH316" s="20"/>
      <c r="ED316" s="34"/>
      <c r="EE316" s="34"/>
      <c r="ER316" s="20"/>
      <c r="ET316" s="22"/>
      <c r="EU316" s="22"/>
      <c r="EV316" s="22"/>
      <c r="EW316" s="20"/>
      <c r="EX316" s="20"/>
      <c r="EY316" s="20"/>
      <c r="EZ316" s="20"/>
      <c r="FA316" s="20"/>
      <c r="FB316" s="20"/>
      <c r="FC316" s="20"/>
      <c r="FD316" s="20"/>
      <c r="FE316" s="20"/>
      <c r="FF316" s="20"/>
      <c r="FG316" s="20"/>
      <c r="FH316" s="20"/>
      <c r="FI316" s="20"/>
      <c r="FJ316" s="20"/>
      <c r="FK316" s="20"/>
      <c r="FL316" s="20"/>
      <c r="FM316" s="20"/>
      <c r="FO316" s="20"/>
      <c r="FQ316" s="20"/>
      <c r="FS316" s="20"/>
      <c r="FT316" s="20"/>
      <c r="FU316" s="20"/>
      <c r="FV316" s="20"/>
      <c r="FW316" s="20"/>
      <c r="FX316" s="20"/>
      <c r="FY316" s="20"/>
      <c r="FZ316" s="20"/>
      <c r="GA316" s="20"/>
      <c r="GB316" s="20"/>
      <c r="GD316" s="20"/>
      <c r="GE316" s="20"/>
    </row>
    <row r="317" spans="1:187" s="19" customFormat="1" x14ac:dyDescent="0.2">
      <c r="A317" s="32"/>
      <c r="B317" s="20"/>
      <c r="G317" s="22"/>
      <c r="H317" s="22"/>
      <c r="I317" s="22"/>
      <c r="J317" s="22"/>
      <c r="K317" s="22"/>
      <c r="L317" s="22"/>
      <c r="M317" s="22"/>
      <c r="N317" s="22"/>
      <c r="O317" s="22"/>
      <c r="P317" s="22"/>
      <c r="Q317" s="22"/>
      <c r="R317" s="22"/>
      <c r="S317" s="22"/>
      <c r="T317" s="22"/>
      <c r="U317" s="22"/>
      <c r="V317" s="22"/>
      <c r="W317" s="22"/>
      <c r="X317" s="22"/>
      <c r="Y317" s="22"/>
      <c r="Z317" s="22"/>
      <c r="AA317" s="22"/>
      <c r="AB317" s="22"/>
      <c r="AC317" s="22"/>
      <c r="AD317" s="22"/>
      <c r="AE317" s="37"/>
      <c r="AF317" s="37"/>
      <c r="AG317" s="37"/>
      <c r="AH317" s="37"/>
      <c r="AI317" s="37"/>
      <c r="AJ317" s="37"/>
      <c r="AK317" s="37"/>
      <c r="AL317" s="37"/>
      <c r="AM317" s="37"/>
      <c r="AN317" s="37"/>
      <c r="AO317" s="37"/>
      <c r="AP317" s="37"/>
      <c r="AQ317" s="38"/>
      <c r="AR317" s="33"/>
      <c r="AS317" s="33"/>
      <c r="AT317" s="33"/>
      <c r="AU317" s="33"/>
      <c r="AV317" s="33"/>
      <c r="AW317" s="33"/>
      <c r="AX317" s="24"/>
      <c r="AY317" s="24"/>
      <c r="BA317" s="24"/>
      <c r="BB317" s="24"/>
      <c r="BD317" s="24"/>
      <c r="BE317" s="24"/>
      <c r="BG317" s="24"/>
      <c r="BH317" s="24"/>
      <c r="BJ317" s="24"/>
      <c r="BK317" s="24"/>
      <c r="BM317" s="24"/>
      <c r="BN317" s="24"/>
      <c r="BO317" s="24"/>
      <c r="BP317" s="24"/>
      <c r="BQ317" s="24"/>
      <c r="BR317" s="24"/>
      <c r="BS317" s="24"/>
      <c r="BT317" s="24"/>
      <c r="BU317" s="24"/>
      <c r="BV317" s="24"/>
      <c r="BW317" s="24"/>
      <c r="BY317" s="24"/>
      <c r="BZ317" s="24"/>
      <c r="CA317" s="20"/>
      <c r="CB317" s="20"/>
      <c r="CD317" s="20"/>
      <c r="CE317" s="20"/>
      <c r="CG317" s="20"/>
      <c r="CH317" s="20"/>
      <c r="CI317" s="20"/>
      <c r="CK317" s="20"/>
      <c r="CL317" s="20"/>
      <c r="CM317" s="20"/>
      <c r="CN317" s="20"/>
      <c r="CO317" s="20"/>
      <c r="CP317" s="20"/>
      <c r="CT317" s="20"/>
      <c r="CU317" s="20"/>
      <c r="CV317" s="20"/>
      <c r="CW317" s="20"/>
      <c r="CX317" s="20"/>
      <c r="CY317" s="20"/>
      <c r="CZ317" s="20"/>
      <c r="DA317" s="20"/>
      <c r="DB317" s="20"/>
      <c r="DC317" s="20"/>
      <c r="DD317" s="20"/>
      <c r="DF317" s="20"/>
      <c r="DG317" s="20"/>
      <c r="DH317" s="20"/>
      <c r="ED317" s="34"/>
      <c r="EE317" s="34"/>
      <c r="ER317" s="20"/>
      <c r="ET317" s="22"/>
      <c r="EU317" s="22"/>
      <c r="EV317" s="22"/>
      <c r="EW317" s="20"/>
      <c r="EX317" s="20"/>
      <c r="EY317" s="20"/>
      <c r="EZ317" s="20"/>
      <c r="FA317" s="20"/>
      <c r="FB317" s="20"/>
      <c r="FC317" s="20"/>
      <c r="FD317" s="20"/>
      <c r="FE317" s="20"/>
      <c r="FF317" s="20"/>
      <c r="FG317" s="20"/>
      <c r="FH317" s="20"/>
      <c r="FI317" s="20"/>
      <c r="FJ317" s="20"/>
      <c r="FK317" s="20"/>
      <c r="FL317" s="20"/>
      <c r="FM317" s="20"/>
      <c r="FO317" s="20"/>
      <c r="FQ317" s="20"/>
      <c r="FS317" s="20"/>
      <c r="FT317" s="20"/>
      <c r="FU317" s="20"/>
      <c r="FV317" s="20"/>
      <c r="FW317" s="20"/>
      <c r="FX317" s="20"/>
      <c r="FY317" s="20"/>
      <c r="FZ317" s="20"/>
      <c r="GA317" s="20"/>
      <c r="GB317" s="20"/>
      <c r="GD317" s="20"/>
      <c r="GE317" s="20"/>
    </row>
    <row r="318" spans="1:187" s="19" customFormat="1" x14ac:dyDescent="0.2">
      <c r="A318" s="32"/>
      <c r="B318" s="20"/>
      <c r="G318" s="22"/>
      <c r="H318" s="22"/>
      <c r="I318" s="22"/>
      <c r="J318" s="22"/>
      <c r="K318" s="22"/>
      <c r="L318" s="22"/>
      <c r="M318" s="22"/>
      <c r="N318" s="22"/>
      <c r="O318" s="22"/>
      <c r="P318" s="22"/>
      <c r="Q318" s="22"/>
      <c r="R318" s="22"/>
      <c r="S318" s="22"/>
      <c r="T318" s="22"/>
      <c r="U318" s="22"/>
      <c r="V318" s="22"/>
      <c r="W318" s="22"/>
      <c r="X318" s="22"/>
      <c r="Y318" s="22"/>
      <c r="Z318" s="22"/>
      <c r="AA318" s="22"/>
      <c r="AB318" s="22"/>
      <c r="AC318" s="22"/>
      <c r="AD318" s="22"/>
      <c r="AE318" s="37"/>
      <c r="AF318" s="37"/>
      <c r="AG318" s="37"/>
      <c r="AH318" s="37"/>
      <c r="AI318" s="37"/>
      <c r="AJ318" s="37"/>
      <c r="AK318" s="37"/>
      <c r="AL318" s="37"/>
      <c r="AM318" s="37"/>
      <c r="AN318" s="37"/>
      <c r="AO318" s="37"/>
      <c r="AP318" s="37"/>
      <c r="AQ318" s="33"/>
      <c r="AR318" s="33"/>
      <c r="AS318" s="33"/>
      <c r="AT318" s="33"/>
      <c r="AU318" s="33"/>
      <c r="AV318" s="33"/>
      <c r="AW318" s="33"/>
      <c r="AX318" s="24"/>
      <c r="AY318" s="24"/>
      <c r="BA318" s="24"/>
      <c r="BB318" s="24"/>
      <c r="BD318" s="24"/>
      <c r="BE318" s="24"/>
      <c r="BG318" s="24"/>
      <c r="BH318" s="24"/>
      <c r="BJ318" s="24"/>
      <c r="BK318" s="24"/>
      <c r="BM318" s="24"/>
      <c r="BN318" s="24"/>
      <c r="BO318" s="24"/>
      <c r="BP318" s="24"/>
      <c r="BQ318" s="24"/>
      <c r="BR318" s="24"/>
      <c r="BS318" s="24"/>
      <c r="BT318" s="24"/>
      <c r="BU318" s="24"/>
      <c r="BV318" s="24"/>
      <c r="BW318" s="24"/>
      <c r="BY318" s="24"/>
      <c r="BZ318" s="24"/>
      <c r="CA318" s="20"/>
      <c r="CB318" s="20"/>
      <c r="CD318" s="20"/>
      <c r="CE318" s="20"/>
      <c r="CG318" s="20"/>
      <c r="CH318" s="20"/>
      <c r="CI318" s="20"/>
      <c r="CK318" s="20"/>
      <c r="CL318" s="20"/>
      <c r="CM318" s="20"/>
      <c r="CN318" s="20"/>
      <c r="CO318" s="20"/>
      <c r="CP318" s="20"/>
      <c r="CT318" s="20"/>
      <c r="CU318" s="20"/>
      <c r="CV318" s="20"/>
      <c r="CW318" s="20"/>
      <c r="CX318" s="20"/>
      <c r="CY318" s="20"/>
      <c r="CZ318" s="20"/>
      <c r="DA318" s="20"/>
      <c r="DB318" s="20"/>
      <c r="DC318" s="20"/>
      <c r="DD318" s="20"/>
      <c r="DF318" s="20"/>
      <c r="DG318" s="20"/>
      <c r="DH318" s="20"/>
      <c r="ED318" s="34"/>
      <c r="EE318" s="34"/>
      <c r="ER318" s="20"/>
      <c r="ET318" s="22"/>
      <c r="EU318" s="22"/>
      <c r="EV318" s="22"/>
      <c r="EW318" s="20"/>
      <c r="EX318" s="20"/>
      <c r="EY318" s="20"/>
      <c r="EZ318" s="20"/>
      <c r="FA318" s="20"/>
      <c r="FB318" s="20"/>
      <c r="FC318" s="20"/>
      <c r="FD318" s="20"/>
      <c r="FE318" s="20"/>
      <c r="FF318" s="20"/>
      <c r="FG318" s="20"/>
      <c r="FH318" s="20"/>
      <c r="FI318" s="20"/>
      <c r="FJ318" s="20"/>
      <c r="FK318" s="20"/>
      <c r="FL318" s="20"/>
      <c r="FM318" s="20"/>
      <c r="FO318" s="20"/>
      <c r="FQ318" s="20"/>
      <c r="FS318" s="20"/>
      <c r="FT318" s="20"/>
      <c r="FU318" s="20"/>
      <c r="FV318" s="20"/>
      <c r="FW318" s="20"/>
      <c r="FX318" s="20"/>
      <c r="FY318" s="20"/>
      <c r="FZ318" s="20"/>
      <c r="GA318" s="20"/>
      <c r="GB318" s="20"/>
      <c r="GD318" s="20"/>
      <c r="GE318" s="20"/>
    </row>
    <row r="319" spans="1:187" s="5" customFormat="1" x14ac:dyDescent="0.2">
      <c r="A319" s="26"/>
      <c r="B319" s="18"/>
      <c r="G319" s="27"/>
      <c r="H319" s="27"/>
      <c r="I319" s="27"/>
      <c r="J319" s="27"/>
      <c r="K319" s="27"/>
      <c r="L319" s="27"/>
      <c r="M319" s="27"/>
      <c r="N319" s="27"/>
      <c r="O319" s="27"/>
      <c r="P319" s="27"/>
      <c r="Q319" s="27"/>
      <c r="R319" s="27"/>
      <c r="S319" s="27"/>
      <c r="T319" s="27"/>
      <c r="U319" s="27"/>
      <c r="V319" s="27"/>
      <c r="W319" s="27"/>
      <c r="X319" s="27"/>
      <c r="Y319" s="27"/>
      <c r="Z319" s="27"/>
      <c r="AA319" s="27"/>
      <c r="AB319" s="27"/>
      <c r="AC319" s="27"/>
      <c r="AD319" s="27"/>
      <c r="AE319" s="107"/>
      <c r="AF319" s="107"/>
      <c r="AG319" s="107"/>
      <c r="AH319" s="107"/>
      <c r="AI319" s="107"/>
      <c r="AJ319" s="107"/>
      <c r="AK319" s="107"/>
      <c r="AL319" s="107"/>
      <c r="AM319" s="107"/>
      <c r="AN319" s="107"/>
      <c r="AO319" s="107"/>
      <c r="AP319" s="107"/>
      <c r="AQ319" s="39"/>
      <c r="AR319" s="36"/>
      <c r="AS319" s="36"/>
      <c r="AT319" s="39"/>
      <c r="AU319" s="36"/>
      <c r="AV319" s="36"/>
      <c r="AW319" s="39"/>
      <c r="AX319" s="40"/>
      <c r="AY319" s="4"/>
      <c r="BA319" s="4"/>
      <c r="BB319" s="4"/>
      <c r="BD319" s="4"/>
      <c r="BE319" s="4"/>
      <c r="BG319" s="4"/>
      <c r="BH319" s="4"/>
      <c r="BJ319" s="4"/>
      <c r="BK319" s="4"/>
      <c r="BM319" s="4"/>
      <c r="BN319" s="4"/>
      <c r="BO319" s="4"/>
      <c r="BP319" s="4"/>
      <c r="BQ319" s="4"/>
      <c r="BR319" s="4"/>
      <c r="BS319" s="4"/>
      <c r="BT319" s="4"/>
      <c r="BU319" s="4"/>
      <c r="BV319" s="4"/>
      <c r="BW319" s="4"/>
      <c r="BX319" s="29"/>
      <c r="BY319" s="4"/>
      <c r="BZ319" s="4"/>
      <c r="CA319" s="18"/>
      <c r="CB319" s="18"/>
      <c r="CD319" s="18"/>
      <c r="CE319" s="18"/>
      <c r="CG319" s="18"/>
      <c r="CH319" s="18"/>
      <c r="CI319" s="18"/>
      <c r="CK319" s="18"/>
      <c r="CL319" s="18"/>
      <c r="CM319" s="18"/>
      <c r="CN319" s="18"/>
      <c r="CO319" s="18"/>
      <c r="CP319" s="18"/>
      <c r="CT319" s="18"/>
      <c r="CU319" s="18"/>
      <c r="CV319" s="18"/>
      <c r="CW319" s="18"/>
      <c r="CX319" s="18"/>
      <c r="CY319" s="18"/>
      <c r="CZ319" s="18"/>
      <c r="DA319" s="18"/>
      <c r="DB319" s="18"/>
      <c r="DC319" s="18"/>
      <c r="DD319" s="18"/>
      <c r="DF319" s="18"/>
      <c r="DG319" s="18"/>
      <c r="DH319" s="18"/>
      <c r="ED319" s="31"/>
      <c r="EE319" s="31"/>
      <c r="ER319" s="18"/>
      <c r="ET319" s="27"/>
      <c r="EU319" s="27"/>
      <c r="EV319" s="27"/>
      <c r="EW319" s="18"/>
      <c r="EX319" s="18"/>
      <c r="EY319" s="18"/>
      <c r="EZ319" s="18"/>
      <c r="FA319" s="18"/>
      <c r="FB319" s="18"/>
      <c r="FC319" s="18"/>
      <c r="FD319" s="18"/>
      <c r="FE319" s="18"/>
      <c r="FF319" s="18"/>
      <c r="FG319" s="18"/>
      <c r="FH319" s="18"/>
      <c r="FI319" s="18"/>
      <c r="FJ319" s="18"/>
      <c r="FK319" s="18"/>
      <c r="FL319" s="18"/>
      <c r="FM319" s="18"/>
      <c r="FO319" s="18"/>
      <c r="FQ319" s="18"/>
      <c r="FS319" s="18"/>
      <c r="FT319" s="18"/>
      <c r="FU319" s="18"/>
      <c r="FV319" s="18"/>
      <c r="FW319" s="18"/>
      <c r="FX319" s="18"/>
      <c r="FY319" s="18"/>
      <c r="FZ319" s="18"/>
      <c r="GA319" s="18"/>
      <c r="GB319" s="18"/>
      <c r="GD319" s="18"/>
      <c r="GE319" s="18"/>
    </row>
    <row r="320" spans="1:187" s="5" customFormat="1" x14ac:dyDescent="0.2">
      <c r="A320" s="26"/>
      <c r="B320" s="18"/>
      <c r="G320" s="27"/>
      <c r="H320" s="27"/>
      <c r="I320" s="27"/>
      <c r="J320" s="27"/>
      <c r="K320" s="27"/>
      <c r="L320" s="27"/>
      <c r="M320" s="27"/>
      <c r="N320" s="27"/>
      <c r="O320" s="27"/>
      <c r="P320" s="27"/>
      <c r="Q320" s="27"/>
      <c r="R320" s="27"/>
      <c r="S320" s="27"/>
      <c r="T320" s="27"/>
      <c r="U320" s="27"/>
      <c r="V320" s="27"/>
      <c r="W320" s="27"/>
      <c r="X320" s="27"/>
      <c r="Y320" s="27"/>
      <c r="Z320" s="27"/>
      <c r="AA320" s="27"/>
      <c r="AB320" s="27"/>
      <c r="AC320" s="27"/>
      <c r="AD320" s="27"/>
      <c r="AE320" s="35"/>
      <c r="AF320" s="35"/>
      <c r="AG320" s="35"/>
      <c r="AH320" s="35"/>
      <c r="AI320" s="35"/>
      <c r="AJ320" s="35"/>
      <c r="AK320" s="35"/>
      <c r="AL320" s="35"/>
      <c r="AM320" s="35"/>
      <c r="AN320" s="35"/>
      <c r="AO320" s="108"/>
      <c r="AP320" s="108"/>
      <c r="AQ320" s="41"/>
      <c r="AR320" s="42"/>
      <c r="AS320" s="42"/>
      <c r="AT320" s="43"/>
      <c r="AU320" s="44"/>
      <c r="AV320" s="42"/>
      <c r="AW320" s="43"/>
      <c r="AX320" s="45"/>
      <c r="AY320" s="4"/>
      <c r="BA320" s="4"/>
      <c r="BB320" s="4"/>
      <c r="BD320" s="4"/>
      <c r="BE320" s="4"/>
      <c r="BG320" s="4"/>
      <c r="BH320" s="4"/>
      <c r="BJ320" s="4"/>
      <c r="BK320" s="4"/>
      <c r="BM320" s="4"/>
      <c r="BN320" s="4"/>
      <c r="BO320" s="4"/>
      <c r="BP320" s="4"/>
      <c r="BQ320" s="4"/>
      <c r="BR320" s="4"/>
      <c r="BS320" s="4"/>
      <c r="BT320" s="4"/>
      <c r="BU320" s="4"/>
      <c r="BV320" s="4"/>
      <c r="BW320" s="4"/>
      <c r="BX320" s="29"/>
      <c r="BY320" s="4"/>
      <c r="BZ320" s="35"/>
      <c r="CA320" s="18"/>
      <c r="CB320" s="18"/>
      <c r="CD320" s="18"/>
      <c r="CE320" s="18"/>
      <c r="CG320" s="18"/>
      <c r="CH320" s="18"/>
      <c r="CI320" s="18"/>
      <c r="CK320" s="18"/>
      <c r="CL320" s="18"/>
      <c r="CM320" s="18"/>
      <c r="CN320" s="18"/>
      <c r="CO320" s="18"/>
      <c r="CP320" s="18"/>
      <c r="CT320" s="18"/>
      <c r="CU320" s="18"/>
      <c r="CV320" s="18"/>
      <c r="CW320" s="18"/>
      <c r="CX320" s="18"/>
      <c r="CY320" s="18"/>
      <c r="CZ320" s="18"/>
      <c r="DA320" s="18"/>
      <c r="DB320" s="18"/>
      <c r="DC320" s="18"/>
      <c r="DD320" s="18"/>
      <c r="DF320" s="18"/>
      <c r="DG320" s="18"/>
      <c r="DH320" s="18"/>
      <c r="ED320" s="31"/>
      <c r="EE320" s="31"/>
      <c r="ER320" s="18"/>
      <c r="ET320" s="27"/>
      <c r="EU320" s="27"/>
      <c r="EV320" s="27"/>
      <c r="EW320" s="18"/>
      <c r="EX320" s="18"/>
      <c r="EY320" s="18"/>
      <c r="EZ320" s="18"/>
      <c r="FA320" s="18"/>
      <c r="FB320" s="18"/>
      <c r="FC320" s="18"/>
      <c r="FD320" s="18"/>
      <c r="FE320" s="18"/>
      <c r="FF320" s="18"/>
      <c r="FG320" s="18"/>
      <c r="FH320" s="18"/>
      <c r="FI320" s="18"/>
      <c r="FJ320" s="18"/>
      <c r="FK320" s="18"/>
      <c r="FL320" s="18"/>
      <c r="FM320" s="18"/>
      <c r="FO320" s="18"/>
      <c r="FQ320" s="18"/>
      <c r="FS320" s="18"/>
      <c r="FT320" s="18"/>
      <c r="FU320" s="18"/>
      <c r="FV320" s="18"/>
      <c r="FW320" s="18"/>
      <c r="FX320" s="18"/>
      <c r="FY320" s="18"/>
      <c r="FZ320" s="18"/>
      <c r="GA320" s="18"/>
      <c r="GB320" s="18"/>
      <c r="GD320" s="18"/>
      <c r="GE320" s="18"/>
    </row>
    <row r="321" spans="1:187" s="5" customFormat="1" x14ac:dyDescent="0.2">
      <c r="A321" s="26"/>
      <c r="B321" s="18"/>
      <c r="G321" s="27"/>
      <c r="H321" s="27"/>
      <c r="I321" s="27"/>
      <c r="J321" s="27"/>
      <c r="K321" s="27"/>
      <c r="L321" s="27"/>
      <c r="M321" s="27"/>
      <c r="N321" s="27"/>
      <c r="O321" s="27"/>
      <c r="P321" s="27"/>
      <c r="Q321" s="27"/>
      <c r="R321" s="27"/>
      <c r="S321" s="27"/>
      <c r="T321" s="27"/>
      <c r="U321" s="27"/>
      <c r="V321" s="27"/>
      <c r="W321" s="27"/>
      <c r="X321" s="27"/>
      <c r="Y321" s="27"/>
      <c r="Z321" s="27"/>
      <c r="AA321" s="27"/>
      <c r="AB321" s="27"/>
      <c r="AC321" s="27"/>
      <c r="AD321" s="27"/>
      <c r="AE321" s="30"/>
      <c r="AF321" s="30"/>
      <c r="AG321" s="30"/>
      <c r="AH321" s="30"/>
      <c r="AI321" s="30"/>
      <c r="AJ321" s="30"/>
      <c r="AK321" s="30"/>
      <c r="AL321" s="30"/>
      <c r="AM321" s="30"/>
      <c r="AN321" s="30"/>
      <c r="AO321" s="30"/>
      <c r="AP321" s="30"/>
      <c r="AR321" s="4"/>
      <c r="AS321" s="4"/>
      <c r="AU321" s="4"/>
      <c r="AV321" s="4"/>
      <c r="AX321" s="4"/>
      <c r="AY321" s="4"/>
      <c r="BA321" s="4"/>
      <c r="BB321" s="4"/>
      <c r="BD321" s="4"/>
      <c r="BE321" s="4"/>
      <c r="BG321" s="4"/>
      <c r="BH321" s="4"/>
      <c r="BJ321" s="4"/>
      <c r="BK321" s="4"/>
      <c r="BM321" s="4"/>
      <c r="BN321" s="4"/>
      <c r="BO321" s="4"/>
      <c r="BP321" s="4"/>
      <c r="BQ321" s="4"/>
      <c r="BR321" s="4"/>
      <c r="BS321" s="4"/>
      <c r="BT321" s="4"/>
      <c r="BU321" s="4"/>
      <c r="BV321" s="4"/>
      <c r="BW321" s="4"/>
      <c r="BX321" s="29"/>
      <c r="BY321" s="4"/>
      <c r="BZ321" s="4"/>
      <c r="CA321" s="18"/>
      <c r="CB321" s="18"/>
      <c r="CD321" s="18"/>
      <c r="CE321" s="18"/>
      <c r="CG321" s="18"/>
      <c r="CH321" s="18"/>
      <c r="CI321" s="18"/>
      <c r="CK321" s="18"/>
      <c r="CL321" s="18"/>
      <c r="CM321" s="18"/>
      <c r="CN321" s="18"/>
      <c r="CO321" s="18"/>
      <c r="CP321" s="18"/>
      <c r="CT321" s="18"/>
      <c r="CU321" s="18"/>
      <c r="CV321" s="18"/>
      <c r="CW321" s="18"/>
      <c r="CX321" s="18"/>
      <c r="CY321" s="18"/>
      <c r="CZ321" s="18"/>
      <c r="DA321" s="18"/>
      <c r="DB321" s="18"/>
      <c r="DC321" s="18"/>
      <c r="DD321" s="18"/>
      <c r="DF321" s="18"/>
      <c r="DG321" s="18"/>
      <c r="DH321" s="18"/>
      <c r="ED321" s="31"/>
      <c r="EE321" s="31"/>
      <c r="ER321" s="18"/>
      <c r="ET321" s="27"/>
      <c r="EU321" s="27"/>
      <c r="EV321" s="27"/>
      <c r="EW321" s="18"/>
      <c r="EX321" s="18"/>
      <c r="EY321" s="18"/>
      <c r="EZ321" s="18"/>
      <c r="FA321" s="18"/>
      <c r="FB321" s="18"/>
      <c r="FC321" s="18"/>
      <c r="FD321" s="18"/>
      <c r="FE321" s="18"/>
      <c r="FF321" s="18"/>
      <c r="FG321" s="18"/>
      <c r="FH321" s="18"/>
      <c r="FI321" s="18"/>
      <c r="FJ321" s="18"/>
      <c r="FK321" s="18"/>
      <c r="FL321" s="18"/>
      <c r="FM321" s="18"/>
      <c r="FO321" s="18"/>
      <c r="FQ321" s="18"/>
      <c r="FS321" s="18"/>
      <c r="FT321" s="18"/>
      <c r="FU321" s="18"/>
      <c r="FV321" s="18"/>
      <c r="FW321" s="18"/>
      <c r="FX321" s="18"/>
      <c r="FY321" s="18"/>
      <c r="FZ321" s="18"/>
      <c r="GA321" s="18"/>
      <c r="GB321" s="18"/>
      <c r="GD321" s="18"/>
      <c r="GE321" s="18"/>
    </row>
    <row r="322" spans="1:187" s="5" customFormat="1" x14ac:dyDescent="0.2">
      <c r="A322" s="26"/>
      <c r="B322" s="18"/>
      <c r="G322" s="27"/>
      <c r="H322" s="27"/>
      <c r="I322" s="27"/>
      <c r="J322" s="27"/>
      <c r="K322" s="27"/>
      <c r="L322" s="27"/>
      <c r="M322" s="27"/>
      <c r="N322" s="27"/>
      <c r="O322" s="27"/>
      <c r="P322" s="27"/>
      <c r="Q322" s="27"/>
      <c r="R322" s="27"/>
      <c r="S322" s="27"/>
      <c r="T322" s="27"/>
      <c r="U322" s="27"/>
      <c r="V322" s="27"/>
      <c r="W322" s="27"/>
      <c r="X322" s="27"/>
      <c r="Y322" s="27"/>
      <c r="Z322" s="27"/>
      <c r="AA322" s="27"/>
      <c r="AB322" s="27"/>
      <c r="AC322" s="27"/>
      <c r="AD322" s="27"/>
      <c r="AE322" s="30"/>
      <c r="AF322" s="30"/>
      <c r="AG322" s="30"/>
      <c r="AH322" s="30"/>
      <c r="AI322" s="30"/>
      <c r="AJ322" s="30"/>
      <c r="AK322" s="30"/>
      <c r="AL322" s="30"/>
      <c r="AM322" s="30"/>
      <c r="AN322" s="30"/>
      <c r="AO322" s="30"/>
      <c r="AP322" s="30"/>
      <c r="AR322" s="4"/>
      <c r="AS322" s="4"/>
      <c r="AU322" s="4"/>
      <c r="AV322" s="4"/>
      <c r="AX322" s="4"/>
      <c r="AY322" s="4"/>
      <c r="BA322" s="4"/>
      <c r="BB322" s="4"/>
      <c r="BD322" s="4"/>
      <c r="BE322" s="4"/>
      <c r="BG322" s="4"/>
      <c r="BH322" s="4"/>
      <c r="BJ322" s="4"/>
      <c r="BK322" s="4"/>
      <c r="BM322" s="4"/>
      <c r="BN322" s="4"/>
      <c r="BO322" s="4"/>
      <c r="BP322" s="4"/>
      <c r="BQ322" s="4"/>
      <c r="BR322" s="4"/>
      <c r="BS322" s="4"/>
      <c r="BT322" s="4"/>
      <c r="BU322" s="4"/>
      <c r="BV322" s="4"/>
      <c r="BW322" s="4"/>
      <c r="BX322" s="29"/>
      <c r="BY322" s="4"/>
      <c r="BZ322" s="4"/>
      <c r="CA322" s="18"/>
      <c r="CB322" s="18"/>
      <c r="CD322" s="18"/>
      <c r="CE322" s="18"/>
      <c r="CG322" s="18"/>
      <c r="CH322" s="18"/>
      <c r="CI322" s="18"/>
      <c r="CK322" s="18"/>
      <c r="CL322" s="18"/>
      <c r="CM322" s="18"/>
      <c r="CN322" s="18"/>
      <c r="CO322" s="18"/>
      <c r="CP322" s="18"/>
      <c r="CT322" s="18"/>
      <c r="CU322" s="18"/>
      <c r="CV322" s="18"/>
      <c r="CW322" s="18"/>
      <c r="CX322" s="18"/>
      <c r="CY322" s="18"/>
      <c r="CZ322" s="18"/>
      <c r="DA322" s="18"/>
      <c r="DB322" s="18"/>
      <c r="DC322" s="18"/>
      <c r="DD322" s="18"/>
      <c r="DF322" s="18"/>
      <c r="DG322" s="18"/>
      <c r="DH322" s="18"/>
      <c r="ED322" s="31"/>
      <c r="EE322" s="31"/>
      <c r="ER322" s="18"/>
      <c r="ET322" s="27"/>
      <c r="EU322" s="27"/>
      <c r="EV322" s="27"/>
      <c r="EW322" s="18"/>
      <c r="EX322" s="18"/>
      <c r="EY322" s="18"/>
      <c r="EZ322" s="18"/>
      <c r="FA322" s="18"/>
      <c r="FB322" s="18"/>
      <c r="FC322" s="18"/>
      <c r="FD322" s="18"/>
      <c r="FE322" s="18"/>
      <c r="FF322" s="18"/>
      <c r="FG322" s="18"/>
      <c r="FH322" s="18"/>
      <c r="FI322" s="18"/>
      <c r="FJ322" s="18"/>
      <c r="FK322" s="18"/>
      <c r="FL322" s="18"/>
      <c r="FM322" s="18"/>
      <c r="FO322" s="18"/>
      <c r="FQ322" s="18"/>
      <c r="FS322" s="18"/>
      <c r="FT322" s="18"/>
      <c r="FU322" s="18"/>
      <c r="FV322" s="18"/>
      <c r="FW322" s="18"/>
      <c r="FX322" s="18"/>
      <c r="FY322" s="18"/>
      <c r="FZ322" s="18"/>
      <c r="GA322" s="18"/>
      <c r="GB322" s="18"/>
      <c r="GD322" s="18"/>
      <c r="GE322" s="18"/>
    </row>
    <row r="323" spans="1:187" s="5" customFormat="1" x14ac:dyDescent="0.2">
      <c r="A323" s="26"/>
      <c r="B323" s="18"/>
      <c r="G323" s="27"/>
      <c r="H323" s="27"/>
      <c r="I323" s="27"/>
      <c r="J323" s="27"/>
      <c r="K323" s="27"/>
      <c r="L323" s="27"/>
      <c r="M323" s="27"/>
      <c r="N323" s="27"/>
      <c r="O323" s="27"/>
      <c r="P323" s="27"/>
      <c r="Q323" s="27"/>
      <c r="R323" s="27"/>
      <c r="S323" s="27"/>
      <c r="T323" s="27"/>
      <c r="U323" s="27"/>
      <c r="V323" s="27"/>
      <c r="W323" s="27"/>
      <c r="X323" s="27"/>
      <c r="Y323" s="27"/>
      <c r="Z323" s="27"/>
      <c r="AA323" s="27"/>
      <c r="AB323" s="27"/>
      <c r="AC323" s="27"/>
      <c r="AD323" s="27"/>
      <c r="AE323" s="30"/>
      <c r="AF323" s="30"/>
      <c r="AG323" s="30"/>
      <c r="AH323" s="30"/>
      <c r="AI323" s="30"/>
      <c r="AJ323" s="30"/>
      <c r="AK323" s="30"/>
      <c r="AL323" s="30"/>
      <c r="AM323" s="30"/>
      <c r="AN323" s="30"/>
      <c r="AO323" s="30"/>
      <c r="AP323" s="30"/>
      <c r="AR323" s="4"/>
      <c r="AS323" s="4"/>
      <c r="AU323" s="4"/>
      <c r="AV323" s="4"/>
      <c r="AX323" s="4"/>
      <c r="AY323" s="4"/>
      <c r="BA323" s="4"/>
      <c r="BB323" s="4"/>
      <c r="BD323" s="4"/>
      <c r="BE323" s="4"/>
      <c r="BG323" s="4"/>
      <c r="BH323" s="4"/>
      <c r="BJ323" s="4"/>
      <c r="BK323" s="4"/>
      <c r="BM323" s="4"/>
      <c r="BN323" s="4"/>
      <c r="BO323" s="4"/>
      <c r="BP323" s="4"/>
      <c r="BQ323" s="4"/>
      <c r="BR323" s="4"/>
      <c r="BS323" s="4"/>
      <c r="BT323" s="4"/>
      <c r="BU323" s="4"/>
      <c r="BV323" s="4"/>
      <c r="BW323" s="4"/>
      <c r="BX323" s="29"/>
      <c r="BY323" s="4"/>
      <c r="BZ323" s="4"/>
      <c r="CA323" s="18"/>
      <c r="CB323" s="18"/>
      <c r="CD323" s="18"/>
      <c r="CE323" s="18"/>
      <c r="CG323" s="18"/>
      <c r="CH323" s="18"/>
      <c r="CI323" s="18"/>
      <c r="CK323" s="18"/>
      <c r="CL323" s="18"/>
      <c r="CM323" s="18"/>
      <c r="CN323" s="18"/>
      <c r="CO323" s="18"/>
      <c r="CP323" s="18"/>
      <c r="CT323" s="18"/>
      <c r="CU323" s="18"/>
      <c r="CV323" s="18"/>
      <c r="CW323" s="18"/>
      <c r="CX323" s="18"/>
      <c r="CY323" s="18"/>
      <c r="CZ323" s="18"/>
      <c r="DA323" s="18"/>
      <c r="DB323" s="18"/>
      <c r="DC323" s="18"/>
      <c r="DD323" s="18"/>
      <c r="DF323" s="18"/>
      <c r="DG323" s="18"/>
      <c r="DH323" s="18"/>
      <c r="ED323" s="31"/>
      <c r="EE323" s="31"/>
      <c r="ER323" s="18"/>
      <c r="ET323" s="27"/>
      <c r="EU323" s="27"/>
      <c r="EV323" s="27"/>
      <c r="EW323" s="18"/>
      <c r="EX323" s="18"/>
      <c r="EY323" s="18"/>
      <c r="EZ323" s="18"/>
      <c r="FA323" s="18"/>
      <c r="FB323" s="18"/>
      <c r="FC323" s="18"/>
      <c r="FD323" s="18"/>
      <c r="FE323" s="18"/>
      <c r="FF323" s="18"/>
      <c r="FG323" s="18"/>
      <c r="FH323" s="18"/>
      <c r="FI323" s="18"/>
      <c r="FJ323" s="18"/>
      <c r="FK323" s="18"/>
      <c r="FL323" s="18"/>
      <c r="FM323" s="18"/>
      <c r="FO323" s="18"/>
      <c r="FQ323" s="18"/>
      <c r="FS323" s="18"/>
      <c r="FT323" s="18"/>
      <c r="FU323" s="18"/>
      <c r="FV323" s="18"/>
      <c r="FW323" s="18"/>
      <c r="FX323" s="18"/>
      <c r="FY323" s="18"/>
      <c r="FZ323" s="18"/>
      <c r="GA323" s="18"/>
      <c r="GB323" s="18"/>
      <c r="GD323" s="18"/>
      <c r="GE323" s="18"/>
    </row>
    <row r="324" spans="1:187" s="5" customFormat="1" x14ac:dyDescent="0.2">
      <c r="A324" s="26"/>
      <c r="B324" s="18"/>
      <c r="G324" s="27"/>
      <c r="H324" s="27"/>
      <c r="I324" s="27"/>
      <c r="J324" s="27"/>
      <c r="K324" s="27"/>
      <c r="L324" s="27"/>
      <c r="M324" s="27"/>
      <c r="N324" s="27"/>
      <c r="O324" s="27"/>
      <c r="P324" s="27"/>
      <c r="Q324" s="27"/>
      <c r="R324" s="27"/>
      <c r="S324" s="27"/>
      <c r="T324" s="27"/>
      <c r="U324" s="27"/>
      <c r="V324" s="27"/>
      <c r="W324" s="27"/>
      <c r="X324" s="27"/>
      <c r="Y324" s="27"/>
      <c r="Z324" s="27"/>
      <c r="AA324" s="27"/>
      <c r="AB324" s="27"/>
      <c r="AC324" s="27"/>
      <c r="AD324" s="27"/>
      <c r="AE324" s="30"/>
      <c r="AF324" s="30"/>
      <c r="AG324" s="30"/>
      <c r="AH324" s="30"/>
      <c r="AI324" s="30"/>
      <c r="AJ324" s="30"/>
      <c r="AK324" s="30"/>
      <c r="AL324" s="30"/>
      <c r="AM324" s="30"/>
      <c r="AN324" s="30"/>
      <c r="AO324" s="30"/>
      <c r="AP324" s="30"/>
      <c r="AR324" s="4"/>
      <c r="AS324" s="4"/>
      <c r="AU324" s="4"/>
      <c r="AV324" s="4"/>
      <c r="AX324" s="4"/>
      <c r="AY324" s="4"/>
      <c r="BA324" s="4"/>
      <c r="BB324" s="4"/>
      <c r="BD324" s="4"/>
      <c r="BE324" s="4"/>
      <c r="BG324" s="4"/>
      <c r="BH324" s="4"/>
      <c r="BJ324" s="4"/>
      <c r="BK324" s="4"/>
      <c r="BM324" s="4"/>
      <c r="BN324" s="4"/>
      <c r="BO324" s="4"/>
      <c r="BP324" s="4"/>
      <c r="BQ324" s="4"/>
      <c r="BR324" s="4"/>
      <c r="BS324" s="4"/>
      <c r="BT324" s="4"/>
      <c r="BU324" s="4"/>
      <c r="BV324" s="4"/>
      <c r="BW324" s="4"/>
      <c r="BX324" s="29"/>
      <c r="BY324" s="4"/>
      <c r="BZ324" s="4"/>
      <c r="CA324" s="18"/>
      <c r="CB324" s="18"/>
      <c r="CD324" s="18"/>
      <c r="CE324" s="18"/>
      <c r="CG324" s="18"/>
      <c r="CH324" s="18"/>
      <c r="CI324" s="18"/>
      <c r="CK324" s="18"/>
      <c r="CL324" s="18"/>
      <c r="CM324" s="18"/>
      <c r="CN324" s="18"/>
      <c r="CO324" s="18"/>
      <c r="CP324" s="18"/>
      <c r="CT324" s="18"/>
      <c r="CU324" s="18"/>
      <c r="CV324" s="18"/>
      <c r="CW324" s="18"/>
      <c r="CX324" s="18"/>
      <c r="CY324" s="18"/>
      <c r="CZ324" s="18"/>
      <c r="DA324" s="18"/>
      <c r="DB324" s="18"/>
      <c r="DC324" s="18"/>
      <c r="DD324" s="18"/>
      <c r="DF324" s="18"/>
      <c r="DG324" s="18"/>
      <c r="DH324" s="18"/>
      <c r="ED324" s="31"/>
      <c r="EE324" s="31"/>
      <c r="ER324" s="18"/>
      <c r="ET324" s="27"/>
      <c r="EU324" s="27"/>
      <c r="EV324" s="27"/>
      <c r="EW324" s="18"/>
      <c r="EX324" s="18"/>
      <c r="EY324" s="18"/>
      <c r="EZ324" s="18"/>
      <c r="FA324" s="18"/>
      <c r="FB324" s="18"/>
      <c r="FC324" s="18"/>
      <c r="FD324" s="18"/>
      <c r="FE324" s="18"/>
      <c r="FF324" s="18"/>
      <c r="FG324" s="18"/>
      <c r="FH324" s="18"/>
      <c r="FI324" s="18"/>
      <c r="FJ324" s="18"/>
      <c r="FK324" s="18"/>
      <c r="FL324" s="18"/>
      <c r="FM324" s="18"/>
      <c r="FO324" s="18"/>
      <c r="FQ324" s="18"/>
      <c r="FS324" s="18"/>
      <c r="FT324" s="18"/>
      <c r="FU324" s="18"/>
      <c r="FV324" s="18"/>
      <c r="FW324" s="18"/>
      <c r="FX324" s="18"/>
      <c r="FY324" s="18"/>
      <c r="FZ324" s="18"/>
      <c r="GA324" s="18"/>
      <c r="GB324" s="18"/>
      <c r="GD324" s="18"/>
      <c r="GE324" s="18"/>
    </row>
    <row r="325" spans="1:187" s="5" customFormat="1" x14ac:dyDescent="0.2">
      <c r="A325" s="26"/>
      <c r="E325" s="18"/>
      <c r="F325" s="18"/>
      <c r="G325" s="27"/>
      <c r="H325" s="27"/>
      <c r="I325" s="27"/>
      <c r="J325" s="27"/>
      <c r="K325" s="27"/>
      <c r="L325" s="27"/>
      <c r="M325" s="27"/>
      <c r="N325" s="27"/>
      <c r="O325" s="27"/>
      <c r="P325" s="27"/>
      <c r="Q325" s="27"/>
      <c r="R325" s="27"/>
      <c r="S325" s="27"/>
      <c r="T325" s="27"/>
      <c r="U325" s="27"/>
      <c r="V325" s="27"/>
      <c r="W325" s="27"/>
      <c r="X325" s="27"/>
      <c r="Y325" s="27"/>
      <c r="Z325" s="27"/>
      <c r="AA325" s="27"/>
      <c r="AB325" s="27"/>
      <c r="AC325" s="27"/>
      <c r="AD325" s="27"/>
      <c r="AE325" s="100"/>
      <c r="AF325" s="100"/>
      <c r="AG325" s="100"/>
      <c r="AH325" s="100"/>
      <c r="AI325" s="100"/>
      <c r="AJ325" s="100"/>
      <c r="AK325" s="100"/>
      <c r="AL325" s="100"/>
      <c r="AM325" s="100"/>
      <c r="AN325" s="100"/>
      <c r="AO325" s="100"/>
      <c r="AP325" s="100"/>
      <c r="AR325" s="4"/>
      <c r="AS325" s="4"/>
      <c r="AU325" s="4"/>
      <c r="AV325" s="4"/>
      <c r="AX325" s="4"/>
      <c r="AY325" s="4"/>
      <c r="BA325" s="4"/>
      <c r="BB325" s="4"/>
      <c r="BD325" s="4"/>
      <c r="BE325" s="4"/>
      <c r="BG325" s="4"/>
      <c r="BH325" s="4"/>
      <c r="BJ325" s="4"/>
      <c r="BK325" s="4"/>
      <c r="BM325" s="4"/>
      <c r="BN325" s="4"/>
      <c r="BO325" s="4"/>
      <c r="BP325" s="4"/>
      <c r="BQ325" s="4"/>
      <c r="BR325" s="4"/>
      <c r="BS325" s="4"/>
      <c r="BT325" s="4"/>
      <c r="BU325" s="4"/>
      <c r="BV325" s="4"/>
      <c r="BW325" s="4"/>
      <c r="BX325" s="29"/>
      <c r="BY325" s="4"/>
      <c r="BZ325" s="4"/>
      <c r="CA325" s="18"/>
      <c r="CB325" s="18"/>
      <c r="CD325" s="18"/>
      <c r="CE325" s="18"/>
      <c r="CG325" s="18"/>
      <c r="CH325" s="18"/>
      <c r="CI325" s="18"/>
      <c r="CK325" s="18"/>
      <c r="CL325" s="18"/>
      <c r="CN325" s="18"/>
      <c r="CO325" s="18"/>
      <c r="CP325" s="18"/>
      <c r="CT325" s="18"/>
      <c r="CU325" s="18"/>
      <c r="CV325" s="18"/>
      <c r="CW325" s="18"/>
      <c r="CX325" s="18"/>
      <c r="CY325" s="18"/>
      <c r="CZ325" s="18"/>
      <c r="DA325" s="18"/>
      <c r="DB325" s="18"/>
      <c r="DC325" s="18"/>
      <c r="DD325" s="18"/>
      <c r="DF325" s="18"/>
      <c r="DH325" s="18"/>
      <c r="ED325" s="31"/>
      <c r="EE325" s="31"/>
      <c r="ET325" s="27"/>
      <c r="EU325" s="27"/>
      <c r="EV325" s="27"/>
      <c r="EW325" s="18"/>
      <c r="EX325" s="18"/>
      <c r="EY325" s="18"/>
      <c r="EZ325" s="18"/>
      <c r="FA325" s="18"/>
      <c r="FB325" s="18"/>
      <c r="FC325" s="18"/>
      <c r="FD325" s="18"/>
      <c r="FE325" s="18"/>
      <c r="FF325" s="18"/>
      <c r="FG325" s="18"/>
      <c r="FH325" s="18"/>
      <c r="FI325" s="18"/>
      <c r="FJ325" s="18"/>
      <c r="FK325" s="18"/>
      <c r="FL325" s="18"/>
      <c r="FM325" s="18"/>
      <c r="FO325" s="18"/>
      <c r="FQ325" s="18"/>
      <c r="FS325" s="18"/>
      <c r="FU325" s="18"/>
      <c r="FV325" s="18"/>
      <c r="FW325" s="18"/>
      <c r="FX325" s="18"/>
      <c r="FY325" s="18"/>
      <c r="FZ325" s="18"/>
      <c r="GA325" s="18"/>
      <c r="GB325" s="18"/>
      <c r="GD325" s="18"/>
      <c r="GE325" s="18"/>
    </row>
    <row r="326" spans="1:187" s="5" customFormat="1" x14ac:dyDescent="0.2">
      <c r="A326" s="26"/>
      <c r="G326" s="27"/>
      <c r="H326" s="27"/>
      <c r="I326" s="27"/>
      <c r="J326" s="27"/>
      <c r="K326" s="27"/>
      <c r="L326" s="27"/>
      <c r="M326" s="27"/>
      <c r="N326" s="27"/>
      <c r="O326" s="27"/>
      <c r="P326" s="27"/>
      <c r="Q326" s="27"/>
      <c r="R326" s="27"/>
      <c r="S326" s="27"/>
      <c r="T326" s="27"/>
      <c r="U326" s="27"/>
      <c r="V326" s="27"/>
      <c r="W326" s="27"/>
      <c r="X326" s="27"/>
      <c r="Y326" s="27"/>
      <c r="Z326" s="27"/>
      <c r="AA326" s="27"/>
      <c r="AB326" s="27"/>
      <c r="AC326" s="27"/>
      <c r="AD326" s="27"/>
      <c r="AE326" s="30"/>
      <c r="AF326" s="30"/>
      <c r="AG326" s="30"/>
      <c r="AH326" s="30"/>
      <c r="AI326" s="30"/>
      <c r="AJ326" s="30"/>
      <c r="AK326" s="30"/>
      <c r="AL326" s="30"/>
      <c r="AM326" s="30"/>
      <c r="AN326" s="30"/>
      <c r="AO326" s="30"/>
      <c r="AP326" s="30"/>
      <c r="AR326" s="4"/>
      <c r="AS326" s="4"/>
      <c r="AU326" s="4"/>
      <c r="AV326" s="4"/>
      <c r="AX326" s="4"/>
      <c r="AY326" s="4"/>
      <c r="BA326" s="4"/>
      <c r="BB326" s="4"/>
      <c r="BD326" s="4"/>
      <c r="BE326" s="4"/>
      <c r="BG326" s="4"/>
      <c r="BH326" s="4"/>
      <c r="BJ326" s="4"/>
      <c r="BK326" s="4"/>
      <c r="BM326" s="4"/>
      <c r="BN326" s="4"/>
      <c r="BO326" s="4"/>
      <c r="BP326" s="4"/>
      <c r="BQ326" s="4"/>
      <c r="BR326" s="4"/>
      <c r="BS326" s="4"/>
      <c r="BT326" s="4"/>
      <c r="BU326" s="4"/>
      <c r="BV326" s="4"/>
      <c r="BW326" s="4"/>
      <c r="BX326" s="29"/>
      <c r="BY326" s="4"/>
      <c r="BZ326" s="4"/>
      <c r="CA326" s="18"/>
      <c r="CB326" s="18"/>
      <c r="CD326" s="18"/>
      <c r="CE326" s="18"/>
      <c r="CG326" s="18"/>
      <c r="CI326" s="18"/>
      <c r="CK326" s="18"/>
      <c r="CL326" s="18"/>
      <c r="CN326" s="18"/>
      <c r="CO326" s="18"/>
      <c r="CP326" s="18"/>
      <c r="CT326" s="18"/>
      <c r="CU326" s="18"/>
      <c r="CV326" s="18"/>
      <c r="CW326" s="18"/>
      <c r="CX326" s="18"/>
      <c r="CY326" s="18"/>
      <c r="CZ326" s="18"/>
      <c r="DA326" s="18"/>
      <c r="DB326" s="18"/>
      <c r="DC326" s="18"/>
      <c r="DD326" s="18"/>
      <c r="DF326" s="18"/>
      <c r="DH326" s="18"/>
      <c r="ED326" s="31"/>
      <c r="EE326" s="31"/>
      <c r="ER326" s="18"/>
      <c r="ET326" s="27"/>
      <c r="EU326" s="27"/>
      <c r="EV326" s="27"/>
      <c r="EW326" s="18"/>
      <c r="EX326" s="18"/>
      <c r="EY326" s="18"/>
      <c r="EZ326" s="18"/>
      <c r="FA326" s="18"/>
      <c r="FB326" s="18"/>
      <c r="FC326" s="18"/>
      <c r="FD326" s="18"/>
      <c r="FE326" s="18"/>
      <c r="FF326" s="18"/>
      <c r="FG326" s="18"/>
      <c r="FH326" s="18"/>
      <c r="FI326" s="18"/>
      <c r="FJ326" s="18"/>
      <c r="FK326" s="18"/>
      <c r="FL326" s="18"/>
      <c r="FM326" s="18"/>
      <c r="FN326" s="18"/>
      <c r="FO326" s="18"/>
      <c r="FQ326" s="18"/>
      <c r="FS326" s="18"/>
      <c r="FT326" s="18"/>
      <c r="FU326" s="18"/>
      <c r="FV326" s="18"/>
      <c r="FW326" s="18"/>
      <c r="FX326" s="18"/>
      <c r="FY326" s="18"/>
      <c r="FZ326" s="18"/>
      <c r="GB326" s="18"/>
      <c r="GD326" s="18"/>
      <c r="GE326" s="18"/>
    </row>
    <row r="327" spans="1:187" s="5" customFormat="1" x14ac:dyDescent="0.2">
      <c r="A327" s="26"/>
      <c r="G327" s="27"/>
      <c r="H327" s="27"/>
      <c r="I327" s="27"/>
      <c r="J327" s="27"/>
      <c r="K327" s="27"/>
      <c r="L327" s="27"/>
      <c r="M327" s="27"/>
      <c r="N327" s="27"/>
      <c r="O327" s="27"/>
      <c r="P327" s="27"/>
      <c r="Q327" s="27"/>
      <c r="R327" s="27"/>
      <c r="S327" s="27"/>
      <c r="T327" s="27"/>
      <c r="U327" s="27"/>
      <c r="V327" s="27"/>
      <c r="W327" s="27"/>
      <c r="X327" s="27"/>
      <c r="Y327" s="27"/>
      <c r="Z327" s="27"/>
      <c r="AA327" s="27"/>
      <c r="AB327" s="27"/>
      <c r="AC327" s="27"/>
      <c r="AD327" s="27"/>
      <c r="AE327" s="30"/>
      <c r="AF327" s="30"/>
      <c r="AG327" s="30"/>
      <c r="AH327" s="30"/>
      <c r="AI327" s="30"/>
      <c r="AJ327" s="30"/>
      <c r="AK327" s="30"/>
      <c r="AL327" s="30"/>
      <c r="AM327" s="30"/>
      <c r="AN327" s="30"/>
      <c r="AO327" s="30"/>
      <c r="AP327" s="30"/>
      <c r="AR327" s="4"/>
      <c r="AS327" s="4"/>
      <c r="AU327" s="4"/>
      <c r="AV327" s="4"/>
      <c r="AX327" s="4"/>
      <c r="AY327" s="4"/>
      <c r="BA327" s="4"/>
      <c r="BB327" s="4"/>
      <c r="BD327" s="4"/>
      <c r="BE327" s="4"/>
      <c r="BG327" s="4"/>
      <c r="BH327" s="4"/>
      <c r="BJ327" s="4"/>
      <c r="BK327" s="4"/>
      <c r="BM327" s="4"/>
      <c r="BN327" s="4"/>
      <c r="BO327" s="4"/>
      <c r="BP327" s="4"/>
      <c r="BQ327" s="4"/>
      <c r="BR327" s="4"/>
      <c r="BS327" s="4"/>
      <c r="BT327" s="4"/>
      <c r="BU327" s="4"/>
      <c r="BV327" s="4"/>
      <c r="BW327" s="4"/>
      <c r="BX327" s="29"/>
      <c r="BY327" s="4"/>
      <c r="BZ327" s="4"/>
      <c r="CA327" s="18"/>
      <c r="CB327" s="18"/>
      <c r="CD327" s="18"/>
      <c r="CE327" s="18"/>
      <c r="CG327" s="18"/>
      <c r="CI327" s="18"/>
      <c r="CK327" s="18"/>
      <c r="CL327" s="18"/>
      <c r="CN327" s="18"/>
      <c r="CO327" s="18"/>
      <c r="CP327" s="18"/>
      <c r="CT327" s="18"/>
      <c r="CU327" s="18"/>
      <c r="CV327" s="18"/>
      <c r="CW327" s="18"/>
      <c r="CX327" s="18"/>
      <c r="CY327" s="18"/>
      <c r="CZ327" s="18"/>
      <c r="DA327" s="18"/>
      <c r="DB327" s="18"/>
      <c r="DC327" s="18"/>
      <c r="DD327" s="18"/>
      <c r="DF327" s="18"/>
      <c r="DH327" s="18"/>
      <c r="ED327" s="31"/>
      <c r="EE327" s="31"/>
      <c r="ET327" s="27"/>
      <c r="EU327" s="27"/>
      <c r="EV327" s="27"/>
      <c r="EW327" s="18"/>
      <c r="EX327" s="18"/>
      <c r="EY327" s="18"/>
      <c r="EZ327" s="18"/>
      <c r="FA327" s="18"/>
      <c r="FB327" s="18"/>
      <c r="FC327" s="18"/>
      <c r="FD327" s="18"/>
      <c r="FE327" s="18"/>
      <c r="FF327" s="18"/>
      <c r="FG327" s="18"/>
      <c r="FI327" s="18"/>
      <c r="FJ327" s="18"/>
      <c r="FK327" s="18"/>
      <c r="FL327" s="18"/>
      <c r="FM327" s="18"/>
      <c r="FO327" s="18"/>
      <c r="FQ327" s="18"/>
      <c r="FS327" s="18"/>
      <c r="FU327" s="18"/>
      <c r="FV327" s="18"/>
      <c r="FW327" s="18"/>
      <c r="FX327" s="18"/>
      <c r="FY327" s="18"/>
      <c r="FZ327" s="18"/>
      <c r="GB327" s="18"/>
      <c r="GD327" s="18"/>
      <c r="GE327" s="18"/>
    </row>
    <row r="328" spans="1:187" s="5" customFormat="1" x14ac:dyDescent="0.2">
      <c r="A328" s="26"/>
      <c r="G328" s="27"/>
      <c r="H328" s="27"/>
      <c r="I328" s="27"/>
      <c r="J328" s="27"/>
      <c r="K328" s="27"/>
      <c r="L328" s="27"/>
      <c r="M328" s="27"/>
      <c r="N328" s="27"/>
      <c r="O328" s="27"/>
      <c r="P328" s="27"/>
      <c r="Q328" s="27"/>
      <c r="R328" s="27"/>
      <c r="S328" s="27"/>
      <c r="T328" s="27"/>
      <c r="U328" s="27"/>
      <c r="V328" s="27"/>
      <c r="W328" s="27"/>
      <c r="X328" s="27"/>
      <c r="Y328" s="27"/>
      <c r="Z328" s="27"/>
      <c r="AA328" s="27"/>
      <c r="AB328" s="27"/>
      <c r="AC328" s="27"/>
      <c r="AD328" s="27"/>
      <c r="AE328" s="30"/>
      <c r="AF328" s="30"/>
      <c r="AG328" s="30"/>
      <c r="AH328" s="30"/>
      <c r="AI328" s="30"/>
      <c r="AJ328" s="30"/>
      <c r="AK328" s="30"/>
      <c r="AL328" s="30"/>
      <c r="AM328" s="30"/>
      <c r="AN328" s="30"/>
      <c r="AO328" s="30"/>
      <c r="AP328" s="30"/>
      <c r="AR328" s="4"/>
      <c r="AS328" s="4"/>
      <c r="AU328" s="4"/>
      <c r="AV328" s="4"/>
      <c r="AX328" s="4"/>
      <c r="AY328" s="4"/>
      <c r="BA328" s="4"/>
      <c r="BB328" s="4"/>
      <c r="BD328" s="4"/>
      <c r="BE328" s="4"/>
      <c r="BG328" s="4"/>
      <c r="BH328" s="4"/>
      <c r="BJ328" s="4"/>
      <c r="BK328" s="4"/>
      <c r="BM328" s="4"/>
      <c r="BN328" s="4"/>
      <c r="BO328" s="4"/>
      <c r="BP328" s="4"/>
      <c r="BQ328" s="4"/>
      <c r="BR328" s="4"/>
      <c r="BS328" s="4"/>
      <c r="BT328" s="4"/>
      <c r="BU328" s="4"/>
      <c r="BV328" s="4"/>
      <c r="BW328" s="4"/>
      <c r="BX328" s="29"/>
      <c r="BY328" s="4"/>
      <c r="BZ328" s="4"/>
      <c r="CA328" s="18"/>
      <c r="CB328" s="18"/>
      <c r="CD328" s="18"/>
      <c r="CE328" s="18"/>
      <c r="CG328" s="18"/>
      <c r="CI328" s="18"/>
      <c r="CK328" s="18"/>
      <c r="CL328" s="18"/>
      <c r="CN328" s="18"/>
      <c r="CO328" s="18"/>
      <c r="CP328" s="18"/>
      <c r="CT328" s="18"/>
      <c r="CU328" s="18"/>
      <c r="CV328" s="18"/>
      <c r="CW328" s="18"/>
      <c r="CX328" s="18"/>
      <c r="CY328" s="18"/>
      <c r="CZ328" s="18"/>
      <c r="DA328" s="18"/>
      <c r="DB328" s="18"/>
      <c r="DC328" s="18"/>
      <c r="DD328" s="18"/>
      <c r="DF328" s="18"/>
      <c r="DH328" s="18"/>
      <c r="ED328" s="31"/>
      <c r="EE328" s="31"/>
      <c r="ET328" s="27"/>
      <c r="EU328" s="27"/>
      <c r="EV328" s="27"/>
      <c r="EW328" s="18"/>
      <c r="EX328" s="18"/>
      <c r="EY328" s="18"/>
      <c r="EZ328" s="18"/>
      <c r="FA328" s="18"/>
      <c r="FB328" s="18"/>
      <c r="FC328" s="18"/>
      <c r="FD328" s="18"/>
      <c r="FE328" s="18"/>
      <c r="FF328" s="18"/>
      <c r="FG328" s="18"/>
      <c r="FH328" s="18"/>
      <c r="FI328" s="18"/>
      <c r="FJ328" s="18"/>
      <c r="FK328" s="18"/>
      <c r="FL328" s="18"/>
      <c r="FM328" s="18"/>
      <c r="FN328" s="18"/>
      <c r="FO328" s="18"/>
      <c r="FP328" s="18"/>
      <c r="FQ328" s="18"/>
      <c r="FS328" s="18"/>
      <c r="FU328" s="18"/>
      <c r="FV328" s="18"/>
      <c r="FW328" s="18"/>
      <c r="FX328" s="18"/>
      <c r="FY328" s="18"/>
      <c r="FZ328" s="18"/>
      <c r="GB328" s="18"/>
      <c r="GD328" s="18"/>
      <c r="GE328" s="18"/>
    </row>
    <row r="329" spans="1:187" s="5" customFormat="1" x14ac:dyDescent="0.2">
      <c r="A329" s="26"/>
      <c r="G329" s="27"/>
      <c r="H329" s="27"/>
      <c r="I329" s="27"/>
      <c r="J329" s="27"/>
      <c r="K329" s="27"/>
      <c r="L329" s="27"/>
      <c r="M329" s="27"/>
      <c r="N329" s="27"/>
      <c r="O329" s="27"/>
      <c r="P329" s="27"/>
      <c r="Q329" s="27"/>
      <c r="R329" s="27"/>
      <c r="S329" s="27"/>
      <c r="T329" s="27"/>
      <c r="U329" s="27"/>
      <c r="V329" s="27"/>
      <c r="W329" s="27"/>
      <c r="X329" s="27"/>
      <c r="Y329" s="27"/>
      <c r="Z329" s="27"/>
      <c r="AA329" s="27"/>
      <c r="AB329" s="27"/>
      <c r="AC329" s="27"/>
      <c r="AD329" s="27"/>
      <c r="AE329" s="30"/>
      <c r="AF329" s="30"/>
      <c r="AG329" s="30"/>
      <c r="AH329" s="30"/>
      <c r="AI329" s="30"/>
      <c r="AJ329" s="30"/>
      <c r="AK329" s="30"/>
      <c r="AL329" s="30"/>
      <c r="AM329" s="30"/>
      <c r="AN329" s="30"/>
      <c r="AO329" s="30"/>
      <c r="AP329" s="30"/>
      <c r="AR329" s="4"/>
      <c r="AS329" s="4"/>
      <c r="AU329" s="4"/>
      <c r="AV329" s="4"/>
      <c r="AX329" s="4"/>
      <c r="AY329" s="4"/>
      <c r="BA329" s="4"/>
      <c r="BB329" s="4"/>
      <c r="BD329" s="4"/>
      <c r="BE329" s="4"/>
      <c r="BG329" s="4"/>
      <c r="BH329" s="4"/>
      <c r="BJ329" s="4"/>
      <c r="BK329" s="4"/>
      <c r="BM329" s="4"/>
      <c r="BN329" s="4"/>
      <c r="BO329" s="4"/>
      <c r="BP329" s="4"/>
      <c r="BQ329" s="4"/>
      <c r="BR329" s="4"/>
      <c r="BS329" s="4"/>
      <c r="BT329" s="4"/>
      <c r="BU329" s="4"/>
      <c r="BV329" s="4"/>
      <c r="BW329" s="4"/>
      <c r="BX329" s="29"/>
      <c r="BY329" s="4"/>
      <c r="BZ329" s="4"/>
      <c r="CA329" s="18"/>
      <c r="CB329" s="18"/>
      <c r="CD329" s="18"/>
      <c r="CE329" s="18"/>
      <c r="CG329" s="18"/>
      <c r="CI329" s="18"/>
      <c r="CK329" s="18"/>
      <c r="CL329" s="18"/>
      <c r="CN329" s="18"/>
      <c r="CO329" s="18"/>
      <c r="CP329" s="18"/>
      <c r="CT329" s="18"/>
      <c r="CU329" s="18"/>
      <c r="CV329" s="18"/>
      <c r="CW329" s="18"/>
      <c r="CX329" s="18"/>
      <c r="CY329" s="18"/>
      <c r="CZ329" s="18"/>
      <c r="DA329" s="18"/>
      <c r="DB329" s="18"/>
      <c r="DC329" s="18"/>
      <c r="DD329" s="18"/>
      <c r="DF329" s="18"/>
      <c r="DH329" s="18"/>
      <c r="ED329" s="31"/>
      <c r="EE329" s="31"/>
      <c r="ER329" s="18"/>
      <c r="ET329" s="27"/>
      <c r="EU329" s="27"/>
      <c r="EV329" s="27"/>
      <c r="EW329" s="18"/>
      <c r="EX329" s="18"/>
      <c r="EY329" s="18"/>
      <c r="EZ329" s="18"/>
      <c r="FA329" s="18"/>
      <c r="FB329" s="18"/>
      <c r="FC329" s="18"/>
      <c r="FD329" s="18"/>
      <c r="FE329" s="18"/>
      <c r="FF329" s="18"/>
      <c r="FG329" s="18"/>
      <c r="FH329" s="18"/>
      <c r="FI329" s="18"/>
      <c r="FJ329" s="18"/>
      <c r="FK329" s="18"/>
      <c r="FL329" s="18"/>
      <c r="FM329" s="18"/>
      <c r="FO329" s="18"/>
      <c r="FQ329" s="18"/>
      <c r="FS329" s="18"/>
      <c r="FT329" s="18"/>
      <c r="FU329" s="18"/>
      <c r="FV329" s="18"/>
      <c r="FW329" s="18"/>
      <c r="FX329" s="18"/>
      <c r="FY329" s="18"/>
      <c r="FZ329" s="18"/>
      <c r="GB329" s="18"/>
      <c r="GD329" s="18"/>
      <c r="GE329" s="18"/>
    </row>
    <row r="330" spans="1:187" s="5" customFormat="1" x14ac:dyDescent="0.2">
      <c r="A330" s="26"/>
      <c r="G330" s="27"/>
      <c r="H330" s="27"/>
      <c r="I330" s="27"/>
      <c r="J330" s="27"/>
      <c r="K330" s="27"/>
      <c r="L330" s="27"/>
      <c r="M330" s="27"/>
      <c r="N330" s="27"/>
      <c r="O330" s="27"/>
      <c r="P330" s="27"/>
      <c r="Q330" s="27"/>
      <c r="R330" s="27"/>
      <c r="S330" s="27"/>
      <c r="T330" s="27"/>
      <c r="U330" s="27"/>
      <c r="V330" s="27"/>
      <c r="W330" s="27"/>
      <c r="X330" s="27"/>
      <c r="Y330" s="27"/>
      <c r="Z330" s="27"/>
      <c r="AA330" s="27"/>
      <c r="AB330" s="27"/>
      <c r="AC330" s="27"/>
      <c r="AD330" s="27"/>
      <c r="AE330" s="30"/>
      <c r="AF330" s="30"/>
      <c r="AG330" s="30"/>
      <c r="AH330" s="30"/>
      <c r="AI330" s="30"/>
      <c r="AJ330" s="30"/>
      <c r="AK330" s="30"/>
      <c r="AL330" s="30"/>
      <c r="AM330" s="30"/>
      <c r="AN330" s="30"/>
      <c r="AO330" s="30"/>
      <c r="AP330" s="30"/>
      <c r="AR330" s="4"/>
      <c r="AS330" s="4"/>
      <c r="AU330" s="4"/>
      <c r="AV330" s="4"/>
      <c r="AX330" s="4"/>
      <c r="AY330" s="4"/>
      <c r="BA330" s="4"/>
      <c r="BB330" s="4"/>
      <c r="BD330" s="4"/>
      <c r="BE330" s="4"/>
      <c r="BG330" s="4"/>
      <c r="BH330" s="4"/>
      <c r="BJ330" s="4"/>
      <c r="BK330" s="4"/>
      <c r="BM330" s="4"/>
      <c r="BN330" s="4"/>
      <c r="BO330" s="4"/>
      <c r="BP330" s="4"/>
      <c r="BQ330" s="4"/>
      <c r="BR330" s="4"/>
      <c r="BS330" s="4"/>
      <c r="BT330" s="4"/>
      <c r="BU330" s="4"/>
      <c r="BV330" s="4"/>
      <c r="BW330" s="4"/>
      <c r="BX330" s="29"/>
      <c r="BY330" s="4"/>
      <c r="BZ330" s="4"/>
      <c r="CA330" s="18"/>
      <c r="CB330" s="18"/>
      <c r="CD330" s="18"/>
      <c r="CE330" s="18"/>
      <c r="CF330" s="18"/>
      <c r="CG330" s="18"/>
      <c r="CH330" s="18"/>
      <c r="CI330" s="18"/>
      <c r="CJ330" s="18"/>
      <c r="CK330" s="18"/>
      <c r="CL330" s="18"/>
      <c r="CM330" s="18"/>
      <c r="CN330" s="18"/>
      <c r="CO330" s="18"/>
      <c r="CP330" s="18"/>
      <c r="CT330" s="18"/>
      <c r="CU330" s="18"/>
      <c r="CV330" s="18"/>
      <c r="CW330" s="18"/>
      <c r="CX330" s="18"/>
      <c r="CY330" s="18"/>
      <c r="CZ330" s="18"/>
      <c r="DA330" s="18"/>
      <c r="DB330" s="18"/>
      <c r="DC330" s="18"/>
      <c r="DD330" s="18"/>
      <c r="DF330" s="18"/>
      <c r="DG330" s="18"/>
      <c r="DH330" s="18"/>
      <c r="ED330" s="31"/>
      <c r="EE330" s="31"/>
      <c r="ER330" s="18"/>
      <c r="ET330" s="27"/>
      <c r="EU330" s="27"/>
      <c r="EV330" s="27"/>
      <c r="EW330" s="18"/>
      <c r="EX330" s="18"/>
      <c r="EY330" s="18"/>
      <c r="EZ330" s="18"/>
      <c r="FA330" s="18"/>
      <c r="FB330" s="18"/>
      <c r="FC330" s="18"/>
      <c r="FD330" s="18"/>
      <c r="FE330" s="18"/>
      <c r="FF330" s="18"/>
      <c r="FG330" s="18"/>
      <c r="FH330" s="18"/>
      <c r="FI330" s="18"/>
      <c r="FJ330" s="18"/>
      <c r="FK330" s="18"/>
      <c r="FL330" s="18"/>
      <c r="FM330" s="18"/>
      <c r="FO330" s="18"/>
      <c r="FP330" s="18"/>
      <c r="FQ330" s="18"/>
      <c r="FS330" s="18"/>
      <c r="FT330" s="18"/>
      <c r="FU330" s="18"/>
      <c r="FV330" s="18"/>
      <c r="FW330" s="18"/>
      <c r="FX330" s="18"/>
      <c r="FY330" s="18"/>
      <c r="FZ330" s="18"/>
      <c r="GA330" s="18"/>
      <c r="GB330" s="18"/>
      <c r="GE330" s="18"/>
    </row>
    <row r="331" spans="1:187" s="5" customFormat="1" x14ac:dyDescent="0.2">
      <c r="A331" s="26"/>
      <c r="G331" s="27"/>
      <c r="H331" s="27"/>
      <c r="I331" s="27"/>
      <c r="J331" s="27"/>
      <c r="K331" s="27"/>
      <c r="L331" s="27"/>
      <c r="M331" s="27"/>
      <c r="N331" s="27"/>
      <c r="O331" s="27"/>
      <c r="P331" s="27"/>
      <c r="Q331" s="27"/>
      <c r="R331" s="27"/>
      <c r="S331" s="27"/>
      <c r="T331" s="27"/>
      <c r="U331" s="27"/>
      <c r="V331" s="27"/>
      <c r="W331" s="27"/>
      <c r="X331" s="27"/>
      <c r="Y331" s="27"/>
      <c r="Z331" s="27"/>
      <c r="AA331" s="27"/>
      <c r="AB331" s="27"/>
      <c r="AC331" s="27"/>
      <c r="AD331" s="27"/>
      <c r="AE331" s="30"/>
      <c r="AF331" s="30"/>
      <c r="AG331" s="30"/>
      <c r="AH331" s="30"/>
      <c r="AI331" s="30"/>
      <c r="AJ331" s="30"/>
      <c r="AK331" s="30"/>
      <c r="AL331" s="30"/>
      <c r="AM331" s="30"/>
      <c r="AN331" s="30"/>
      <c r="AO331" s="30"/>
      <c r="AP331" s="30"/>
      <c r="AR331" s="4"/>
      <c r="AS331" s="4"/>
      <c r="AU331" s="4"/>
      <c r="AV331" s="4"/>
      <c r="AX331" s="4"/>
      <c r="AY331" s="4"/>
      <c r="BA331" s="4"/>
      <c r="BB331" s="4"/>
      <c r="BD331" s="4"/>
      <c r="BE331" s="4"/>
      <c r="BG331" s="4"/>
      <c r="BH331" s="4"/>
      <c r="BJ331" s="4"/>
      <c r="BK331" s="4"/>
      <c r="BM331" s="4"/>
      <c r="BN331" s="4"/>
      <c r="BO331" s="4"/>
      <c r="BP331" s="4"/>
      <c r="BQ331" s="4"/>
      <c r="BR331" s="4"/>
      <c r="BS331" s="4"/>
      <c r="BT331" s="4"/>
      <c r="BU331" s="4"/>
      <c r="BV331" s="4"/>
      <c r="BW331" s="4"/>
      <c r="BX331" s="29"/>
      <c r="BY331" s="4"/>
      <c r="BZ331" s="4"/>
      <c r="CA331" s="18"/>
      <c r="CB331" s="18"/>
      <c r="CD331" s="18"/>
      <c r="CE331" s="18"/>
      <c r="CG331" s="18"/>
      <c r="CI331" s="18"/>
      <c r="CK331" s="18"/>
      <c r="CL331" s="18"/>
      <c r="CN331" s="18"/>
      <c r="CO331" s="18"/>
      <c r="CP331" s="18"/>
      <c r="CT331" s="18"/>
      <c r="CU331" s="18"/>
      <c r="CV331" s="18"/>
      <c r="CW331" s="18"/>
      <c r="CX331" s="18"/>
      <c r="CY331" s="18"/>
      <c r="CZ331" s="18"/>
      <c r="DA331" s="18"/>
      <c r="DB331" s="18"/>
      <c r="DC331" s="18"/>
      <c r="DD331" s="18"/>
      <c r="DF331" s="18"/>
      <c r="DH331" s="18"/>
      <c r="ED331" s="31"/>
      <c r="EE331" s="31"/>
      <c r="ER331" s="18"/>
      <c r="ET331" s="27"/>
      <c r="EU331" s="27"/>
      <c r="EV331" s="27"/>
      <c r="EW331" s="18"/>
      <c r="EX331" s="18"/>
      <c r="EY331" s="18"/>
      <c r="EZ331" s="18"/>
      <c r="FA331" s="18"/>
      <c r="FB331" s="18"/>
      <c r="FC331" s="18"/>
      <c r="FD331" s="18"/>
      <c r="FE331" s="18"/>
      <c r="FF331" s="18"/>
      <c r="FG331" s="18"/>
      <c r="FH331" s="18"/>
      <c r="FI331" s="18"/>
      <c r="FJ331" s="18"/>
      <c r="FK331" s="18"/>
      <c r="FL331" s="18"/>
      <c r="FM331" s="18"/>
      <c r="FO331" s="18"/>
      <c r="FP331" s="18"/>
      <c r="FQ331" s="18"/>
      <c r="FS331" s="18"/>
      <c r="FT331" s="18"/>
      <c r="FU331" s="18"/>
      <c r="FV331" s="18"/>
      <c r="FW331" s="18"/>
      <c r="FX331" s="18"/>
      <c r="FY331" s="18"/>
      <c r="FZ331" s="18"/>
      <c r="GB331" s="18"/>
      <c r="GE331" s="18"/>
    </row>
    <row r="332" spans="1:187" s="5" customFormat="1" x14ac:dyDescent="0.2">
      <c r="A332" s="26"/>
      <c r="G332" s="27"/>
      <c r="H332" s="27"/>
      <c r="I332" s="27"/>
      <c r="J332" s="27"/>
      <c r="K332" s="27"/>
      <c r="L332" s="27"/>
      <c r="M332" s="27"/>
      <c r="N332" s="27"/>
      <c r="O332" s="27"/>
      <c r="P332" s="27"/>
      <c r="Q332" s="27"/>
      <c r="R332" s="27"/>
      <c r="S332" s="27"/>
      <c r="T332" s="27"/>
      <c r="U332" s="27"/>
      <c r="V332" s="27"/>
      <c r="W332" s="27"/>
      <c r="X332" s="27"/>
      <c r="Y332" s="27"/>
      <c r="Z332" s="27"/>
      <c r="AA332" s="27"/>
      <c r="AB332" s="27"/>
      <c r="AC332" s="27"/>
      <c r="AD332" s="27"/>
      <c r="AE332" s="30"/>
      <c r="AF332" s="30"/>
      <c r="AG332" s="30"/>
      <c r="AH332" s="30"/>
      <c r="AI332" s="30"/>
      <c r="AJ332" s="30"/>
      <c r="AK332" s="30"/>
      <c r="AL332" s="30"/>
      <c r="AM332" s="30"/>
      <c r="AN332" s="30"/>
      <c r="AO332" s="30"/>
      <c r="AP332" s="30"/>
      <c r="AR332" s="4"/>
      <c r="AS332" s="4"/>
      <c r="AU332" s="4"/>
      <c r="AV332" s="4"/>
      <c r="AX332" s="4"/>
      <c r="AY332" s="4"/>
      <c r="BA332" s="4"/>
      <c r="BB332" s="4"/>
      <c r="BD332" s="4"/>
      <c r="BE332" s="4"/>
      <c r="BG332" s="4"/>
      <c r="BH332" s="4"/>
      <c r="BJ332" s="4"/>
      <c r="BK332" s="4"/>
      <c r="BM332" s="4"/>
      <c r="BN332" s="4"/>
      <c r="BO332" s="4"/>
      <c r="BP332" s="4"/>
      <c r="BQ332" s="4"/>
      <c r="BR332" s="4"/>
      <c r="BS332" s="4"/>
      <c r="BT332" s="4"/>
      <c r="BU332" s="4"/>
      <c r="BV332" s="4"/>
      <c r="BW332" s="4"/>
      <c r="BX332" s="29"/>
      <c r="BY332" s="4"/>
      <c r="BZ332" s="4"/>
      <c r="CA332" s="18"/>
      <c r="CB332" s="18"/>
      <c r="CD332" s="18"/>
      <c r="CE332" s="18"/>
      <c r="CG332" s="18"/>
      <c r="CI332" s="18"/>
      <c r="CK332" s="18"/>
      <c r="CL332" s="18"/>
      <c r="CN332" s="18"/>
      <c r="CO332" s="18"/>
      <c r="CP332" s="18"/>
      <c r="CT332" s="18"/>
      <c r="CU332" s="18"/>
      <c r="CV332" s="18"/>
      <c r="CW332" s="18"/>
      <c r="CX332" s="18"/>
      <c r="CY332" s="18"/>
      <c r="CZ332" s="18"/>
      <c r="DA332" s="18"/>
      <c r="DB332" s="18"/>
      <c r="DC332" s="18"/>
      <c r="DD332" s="18"/>
      <c r="DF332" s="18"/>
      <c r="DH332" s="18"/>
      <c r="ED332" s="31"/>
      <c r="EE332" s="31"/>
      <c r="ER332" s="18"/>
      <c r="ET332" s="27"/>
      <c r="EU332" s="27"/>
      <c r="EV332" s="27"/>
      <c r="EW332" s="18"/>
      <c r="EX332" s="18"/>
      <c r="EY332" s="18"/>
      <c r="EZ332" s="18"/>
      <c r="FA332" s="18"/>
      <c r="FB332" s="18"/>
      <c r="FC332" s="18"/>
      <c r="FD332" s="18"/>
      <c r="FE332" s="18"/>
      <c r="FF332" s="18"/>
      <c r="FG332" s="18"/>
      <c r="FH332" s="18"/>
      <c r="FI332" s="18"/>
      <c r="FJ332" s="18"/>
      <c r="FK332" s="18"/>
      <c r="FL332" s="18"/>
      <c r="FM332" s="18"/>
      <c r="FO332" s="18"/>
      <c r="FQ332" s="18"/>
      <c r="FS332" s="18"/>
      <c r="FT332" s="18"/>
      <c r="FU332" s="18"/>
      <c r="FV332" s="18"/>
      <c r="FW332" s="18"/>
      <c r="FX332" s="18"/>
      <c r="FY332" s="18"/>
      <c r="FZ332" s="18"/>
      <c r="GB332" s="18"/>
      <c r="GD332" s="18"/>
      <c r="GE332" s="18"/>
    </row>
    <row r="333" spans="1:187" s="5" customFormat="1" x14ac:dyDescent="0.2">
      <c r="A333" s="26"/>
      <c r="G333" s="27"/>
      <c r="H333" s="27"/>
      <c r="I333" s="27"/>
      <c r="J333" s="27"/>
      <c r="K333" s="27"/>
      <c r="L333" s="27"/>
      <c r="M333" s="27"/>
      <c r="N333" s="27"/>
      <c r="O333" s="27"/>
      <c r="P333" s="27"/>
      <c r="Q333" s="27"/>
      <c r="R333" s="27"/>
      <c r="S333" s="27"/>
      <c r="T333" s="27"/>
      <c r="U333" s="27"/>
      <c r="V333" s="27"/>
      <c r="W333" s="27"/>
      <c r="X333" s="27"/>
      <c r="Y333" s="27"/>
      <c r="Z333" s="27"/>
      <c r="AA333" s="27"/>
      <c r="AB333" s="27"/>
      <c r="AC333" s="27"/>
      <c r="AD333" s="27"/>
      <c r="AE333" s="30"/>
      <c r="AF333" s="30"/>
      <c r="AG333" s="30"/>
      <c r="AH333" s="30"/>
      <c r="AI333" s="30"/>
      <c r="AJ333" s="30"/>
      <c r="AK333" s="30"/>
      <c r="AL333" s="30"/>
      <c r="AM333" s="30"/>
      <c r="AN333" s="30"/>
      <c r="AO333" s="30"/>
      <c r="AP333" s="30"/>
      <c r="AR333" s="4"/>
      <c r="AS333" s="4"/>
      <c r="AU333" s="4"/>
      <c r="AV333" s="4"/>
      <c r="AX333" s="4"/>
      <c r="AY333" s="4"/>
      <c r="BA333" s="4"/>
      <c r="BB333" s="4"/>
      <c r="BD333" s="4"/>
      <c r="BE333" s="4"/>
      <c r="BG333" s="4"/>
      <c r="BH333" s="4"/>
      <c r="BJ333" s="4"/>
      <c r="BK333" s="4"/>
      <c r="BM333" s="4"/>
      <c r="BN333" s="4"/>
      <c r="BO333" s="4"/>
      <c r="BP333" s="4"/>
      <c r="BQ333" s="4"/>
      <c r="BR333" s="4"/>
      <c r="BS333" s="4"/>
      <c r="BT333" s="4"/>
      <c r="BU333" s="4"/>
      <c r="BV333" s="4"/>
      <c r="BW333" s="4"/>
      <c r="BX333" s="29"/>
      <c r="BY333" s="4"/>
      <c r="BZ333" s="4"/>
      <c r="CA333" s="18"/>
      <c r="CB333" s="18"/>
      <c r="CD333" s="18"/>
      <c r="CE333" s="18"/>
      <c r="CG333" s="18"/>
      <c r="CI333" s="18"/>
      <c r="CK333" s="18"/>
      <c r="CL333" s="18"/>
      <c r="CN333" s="18"/>
      <c r="CO333" s="18"/>
      <c r="CP333" s="18"/>
      <c r="CT333" s="18"/>
      <c r="CU333" s="18"/>
      <c r="CV333" s="18"/>
      <c r="CW333" s="18"/>
      <c r="CX333" s="18"/>
      <c r="CY333" s="18"/>
      <c r="CZ333" s="18"/>
      <c r="DA333" s="18"/>
      <c r="DB333" s="18"/>
      <c r="DC333" s="18"/>
      <c r="DD333" s="18"/>
      <c r="DF333" s="18"/>
      <c r="DH333" s="18"/>
      <c r="ED333" s="31"/>
      <c r="EE333" s="31"/>
      <c r="ET333" s="27"/>
      <c r="EU333" s="27"/>
      <c r="EV333" s="27"/>
      <c r="EW333" s="18"/>
      <c r="EX333" s="18"/>
      <c r="EY333" s="18"/>
      <c r="EZ333" s="18"/>
      <c r="FA333" s="18"/>
      <c r="FB333" s="18"/>
      <c r="FC333" s="18"/>
      <c r="FD333" s="18"/>
      <c r="FE333" s="18"/>
      <c r="FF333" s="18"/>
      <c r="FG333" s="18"/>
      <c r="FH333" s="18"/>
      <c r="FI333" s="18"/>
      <c r="FJ333" s="18"/>
      <c r="FK333" s="18"/>
      <c r="FL333" s="18"/>
      <c r="FM333" s="18"/>
      <c r="FO333" s="18"/>
      <c r="FP333" s="18"/>
      <c r="FQ333" s="18"/>
      <c r="FS333" s="18"/>
      <c r="FU333" s="18"/>
      <c r="FV333" s="18"/>
      <c r="FW333" s="18"/>
      <c r="FX333" s="18"/>
      <c r="FY333" s="18"/>
      <c r="FZ333" s="18"/>
      <c r="GB333" s="18"/>
      <c r="GD333" s="18"/>
      <c r="GE333" s="18"/>
    </row>
    <row r="334" spans="1:187" s="5" customFormat="1" x14ac:dyDescent="0.2">
      <c r="A334" s="26"/>
      <c r="G334" s="27"/>
      <c r="H334" s="27"/>
      <c r="I334" s="27"/>
      <c r="J334" s="27"/>
      <c r="K334" s="27"/>
      <c r="L334" s="27"/>
      <c r="M334" s="27"/>
      <c r="N334" s="27"/>
      <c r="O334" s="27"/>
      <c r="P334" s="27"/>
      <c r="Q334" s="27"/>
      <c r="R334" s="27"/>
      <c r="S334" s="27"/>
      <c r="T334" s="27"/>
      <c r="U334" s="27"/>
      <c r="V334" s="27"/>
      <c r="W334" s="27"/>
      <c r="X334" s="27"/>
      <c r="Y334" s="27"/>
      <c r="Z334" s="27"/>
      <c r="AA334" s="27"/>
      <c r="AB334" s="27"/>
      <c r="AC334" s="27"/>
      <c r="AD334" s="27"/>
      <c r="AE334" s="30"/>
      <c r="AF334" s="30"/>
      <c r="AG334" s="30"/>
      <c r="AH334" s="30"/>
      <c r="AI334" s="30"/>
      <c r="AJ334" s="30"/>
      <c r="AK334" s="30"/>
      <c r="AL334" s="30"/>
      <c r="AM334" s="30"/>
      <c r="AN334" s="30"/>
      <c r="AO334" s="30"/>
      <c r="AP334" s="30"/>
      <c r="AR334" s="4"/>
      <c r="AS334" s="4"/>
      <c r="AU334" s="4"/>
      <c r="AV334" s="4"/>
      <c r="AX334" s="4"/>
      <c r="AY334" s="4"/>
      <c r="BA334" s="4"/>
      <c r="BB334" s="4"/>
      <c r="BD334" s="4"/>
      <c r="BE334" s="4"/>
      <c r="BG334" s="4"/>
      <c r="BH334" s="4"/>
      <c r="BJ334" s="4"/>
      <c r="BK334" s="4"/>
      <c r="BM334" s="4"/>
      <c r="BN334" s="4"/>
      <c r="BO334" s="4"/>
      <c r="BP334" s="4"/>
      <c r="BQ334" s="4"/>
      <c r="BR334" s="4"/>
      <c r="BS334" s="4"/>
      <c r="BT334" s="4"/>
      <c r="BU334" s="4"/>
      <c r="BV334" s="4"/>
      <c r="BW334" s="4"/>
      <c r="BX334" s="29"/>
      <c r="BY334" s="4"/>
      <c r="BZ334" s="4"/>
      <c r="CA334" s="18"/>
      <c r="CB334" s="18"/>
      <c r="CD334" s="18"/>
      <c r="CE334" s="18"/>
      <c r="CG334" s="18"/>
      <c r="CI334" s="18"/>
      <c r="CK334" s="18"/>
      <c r="CL334" s="18"/>
      <c r="CN334" s="18"/>
      <c r="CO334" s="18"/>
      <c r="CP334" s="18"/>
      <c r="CT334" s="18"/>
      <c r="CU334" s="18"/>
      <c r="CV334" s="18"/>
      <c r="CW334" s="18"/>
      <c r="CX334" s="18"/>
      <c r="CY334" s="18"/>
      <c r="CZ334" s="18"/>
      <c r="DA334" s="18"/>
      <c r="DB334" s="18"/>
      <c r="DC334" s="18"/>
      <c r="DD334" s="18"/>
      <c r="DF334" s="18"/>
      <c r="DH334" s="18"/>
      <c r="ED334" s="31"/>
      <c r="EE334" s="31"/>
      <c r="ET334" s="27"/>
      <c r="EU334" s="27"/>
      <c r="EV334" s="27"/>
      <c r="EW334" s="18"/>
      <c r="EX334" s="18"/>
      <c r="EY334" s="18"/>
      <c r="EZ334" s="18"/>
      <c r="FA334" s="18"/>
      <c r="FB334" s="18"/>
      <c r="FC334" s="18"/>
      <c r="FD334" s="18"/>
      <c r="FE334" s="18"/>
      <c r="FF334" s="18"/>
      <c r="FG334" s="18"/>
      <c r="FH334" s="18"/>
      <c r="FI334" s="18"/>
      <c r="FJ334" s="18"/>
      <c r="FK334" s="18"/>
      <c r="FL334" s="18"/>
      <c r="FM334" s="18"/>
      <c r="FN334" s="18"/>
      <c r="FO334" s="18"/>
      <c r="FQ334" s="18"/>
      <c r="FS334" s="18"/>
      <c r="FU334" s="18"/>
      <c r="FV334" s="18"/>
      <c r="FW334" s="18"/>
      <c r="FX334" s="18"/>
      <c r="FY334" s="18"/>
      <c r="FZ334" s="18"/>
      <c r="GB334" s="18"/>
      <c r="GD334" s="18"/>
      <c r="GE334" s="18"/>
    </row>
    <row r="335" spans="1:187" s="5" customFormat="1" x14ac:dyDescent="0.2">
      <c r="A335" s="26"/>
      <c r="G335" s="27"/>
      <c r="H335" s="27"/>
      <c r="I335" s="27"/>
      <c r="J335" s="27"/>
      <c r="K335" s="27"/>
      <c r="L335" s="27"/>
      <c r="M335" s="27"/>
      <c r="N335" s="27"/>
      <c r="O335" s="27"/>
      <c r="P335" s="27"/>
      <c r="Q335" s="27"/>
      <c r="R335" s="27"/>
      <c r="S335" s="27"/>
      <c r="T335" s="27"/>
      <c r="U335" s="27"/>
      <c r="V335" s="27"/>
      <c r="W335" s="27"/>
      <c r="X335" s="27"/>
      <c r="Y335" s="27"/>
      <c r="Z335" s="27"/>
      <c r="AA335" s="27"/>
      <c r="AB335" s="27"/>
      <c r="AC335" s="27"/>
      <c r="AD335" s="27"/>
      <c r="AE335" s="30"/>
      <c r="AF335" s="30"/>
      <c r="AG335" s="30"/>
      <c r="AH335" s="30"/>
      <c r="AI335" s="30"/>
      <c r="AJ335" s="30"/>
      <c r="AK335" s="30"/>
      <c r="AL335" s="30"/>
      <c r="AM335" s="30"/>
      <c r="AN335" s="30"/>
      <c r="AO335" s="30"/>
      <c r="AP335" s="30"/>
      <c r="AR335" s="4"/>
      <c r="AS335" s="4"/>
      <c r="AU335" s="4"/>
      <c r="AV335" s="4"/>
      <c r="AX335" s="4"/>
      <c r="AY335" s="4"/>
      <c r="BA335" s="4"/>
      <c r="BB335" s="4"/>
      <c r="BD335" s="4"/>
      <c r="BE335" s="4"/>
      <c r="BG335" s="4"/>
      <c r="BH335" s="4"/>
      <c r="BJ335" s="4"/>
      <c r="BK335" s="4"/>
      <c r="BM335" s="4"/>
      <c r="BN335" s="4"/>
      <c r="BO335" s="4"/>
      <c r="BP335" s="4"/>
      <c r="BQ335" s="4"/>
      <c r="BR335" s="4"/>
      <c r="BS335" s="4"/>
      <c r="BT335" s="4"/>
      <c r="BU335" s="4"/>
      <c r="BV335" s="4"/>
      <c r="BW335" s="4"/>
      <c r="BX335" s="29"/>
      <c r="BY335" s="4"/>
      <c r="BZ335" s="4"/>
      <c r="CA335" s="18"/>
      <c r="CB335" s="18"/>
      <c r="CD335" s="18"/>
      <c r="CE335" s="18"/>
      <c r="CG335" s="18"/>
      <c r="CI335" s="18"/>
      <c r="CK335" s="18"/>
      <c r="CL335" s="18"/>
      <c r="CN335" s="18"/>
      <c r="CO335" s="18"/>
      <c r="CP335" s="18"/>
      <c r="CT335" s="18"/>
      <c r="CU335" s="18"/>
      <c r="CV335" s="18"/>
      <c r="CW335" s="18"/>
      <c r="CX335" s="18"/>
      <c r="CY335" s="18"/>
      <c r="CZ335" s="18"/>
      <c r="DA335" s="18"/>
      <c r="DB335" s="18"/>
      <c r="DC335" s="18"/>
      <c r="DD335" s="18"/>
      <c r="DF335" s="18"/>
      <c r="DH335" s="18"/>
      <c r="ED335" s="31"/>
      <c r="EE335" s="31"/>
      <c r="ER335" s="18"/>
      <c r="ET335" s="27"/>
      <c r="EU335" s="27"/>
      <c r="EV335" s="27"/>
      <c r="EW335" s="18"/>
      <c r="EX335" s="18"/>
      <c r="EY335" s="18"/>
      <c r="EZ335" s="18"/>
      <c r="FA335" s="18"/>
      <c r="FB335" s="18"/>
      <c r="FC335" s="18"/>
      <c r="FD335" s="18"/>
      <c r="FE335" s="18"/>
      <c r="FF335" s="18"/>
      <c r="FG335" s="18"/>
      <c r="FH335" s="18"/>
      <c r="FI335" s="18"/>
      <c r="FJ335" s="18"/>
      <c r="FK335" s="18"/>
      <c r="FL335" s="18"/>
      <c r="FM335" s="18"/>
      <c r="FO335" s="18"/>
      <c r="FP335" s="18"/>
      <c r="FQ335" s="18"/>
      <c r="FS335" s="18"/>
      <c r="FT335" s="18"/>
      <c r="FU335" s="18"/>
      <c r="FV335" s="18"/>
      <c r="FW335" s="18"/>
      <c r="FX335" s="18"/>
      <c r="FY335" s="18"/>
      <c r="FZ335" s="18"/>
      <c r="GB335" s="18"/>
      <c r="GD335" s="18"/>
      <c r="GE335" s="18"/>
    </row>
    <row r="336" spans="1:187" s="5" customFormat="1" x14ac:dyDescent="0.2">
      <c r="A336" s="26"/>
      <c r="G336" s="27"/>
      <c r="H336" s="27"/>
      <c r="I336" s="27"/>
      <c r="J336" s="27"/>
      <c r="K336" s="27"/>
      <c r="L336" s="27"/>
      <c r="M336" s="27"/>
      <c r="N336" s="27"/>
      <c r="O336" s="27"/>
      <c r="P336" s="27"/>
      <c r="Q336" s="27"/>
      <c r="R336" s="27"/>
      <c r="S336" s="27"/>
      <c r="T336" s="27"/>
      <c r="U336" s="27"/>
      <c r="V336" s="27"/>
      <c r="W336" s="27"/>
      <c r="X336" s="27"/>
      <c r="Y336" s="27"/>
      <c r="Z336" s="27"/>
      <c r="AA336" s="27"/>
      <c r="AB336" s="27"/>
      <c r="AC336" s="27"/>
      <c r="AD336" s="27"/>
      <c r="AE336" s="30"/>
      <c r="AF336" s="30"/>
      <c r="AG336" s="30"/>
      <c r="AH336" s="30"/>
      <c r="AI336" s="30"/>
      <c r="AJ336" s="30"/>
      <c r="AK336" s="30"/>
      <c r="AL336" s="30"/>
      <c r="AM336" s="30"/>
      <c r="AN336" s="30"/>
      <c r="AO336" s="30"/>
      <c r="AP336" s="30"/>
      <c r="AR336" s="4"/>
      <c r="AS336" s="4"/>
      <c r="AU336" s="4"/>
      <c r="AV336" s="4"/>
      <c r="AX336" s="4"/>
      <c r="AY336" s="4"/>
      <c r="BA336" s="4"/>
      <c r="BB336" s="4"/>
      <c r="BD336" s="4"/>
      <c r="BE336" s="4"/>
      <c r="BG336" s="4"/>
      <c r="BH336" s="4"/>
      <c r="BJ336" s="4"/>
      <c r="BK336" s="4"/>
      <c r="BM336" s="4"/>
      <c r="BN336" s="4"/>
      <c r="BO336" s="4"/>
      <c r="BP336" s="4"/>
      <c r="BQ336" s="4"/>
      <c r="BR336" s="4"/>
      <c r="BS336" s="4"/>
      <c r="BT336" s="4"/>
      <c r="BU336" s="4"/>
      <c r="BV336" s="4"/>
      <c r="BW336" s="4"/>
      <c r="BX336" s="29"/>
      <c r="BY336" s="4"/>
      <c r="BZ336" s="4"/>
      <c r="CA336" s="18"/>
      <c r="CB336" s="18"/>
      <c r="CD336" s="18"/>
      <c r="CE336" s="18"/>
      <c r="CG336" s="18"/>
      <c r="CI336" s="18"/>
      <c r="CK336" s="18"/>
      <c r="CL336" s="18"/>
      <c r="CN336" s="18"/>
      <c r="CO336" s="18"/>
      <c r="CP336" s="18"/>
      <c r="CT336" s="18"/>
      <c r="CU336" s="18"/>
      <c r="CV336" s="18"/>
      <c r="CW336" s="18"/>
      <c r="CX336" s="18"/>
      <c r="CY336" s="18"/>
      <c r="CZ336" s="18"/>
      <c r="DA336" s="18"/>
      <c r="DB336" s="18"/>
      <c r="DC336" s="18"/>
      <c r="DD336" s="18"/>
      <c r="DF336" s="18"/>
      <c r="DH336" s="18"/>
      <c r="ED336" s="31"/>
      <c r="EE336" s="31"/>
      <c r="ER336" s="18"/>
      <c r="ET336" s="27"/>
      <c r="EU336" s="27"/>
      <c r="EV336" s="27"/>
      <c r="EW336" s="18"/>
      <c r="EX336" s="18"/>
      <c r="EY336" s="18"/>
      <c r="EZ336" s="18"/>
      <c r="FA336" s="18"/>
      <c r="FB336" s="18"/>
      <c r="FC336" s="18"/>
      <c r="FD336" s="18"/>
      <c r="FE336" s="18"/>
      <c r="FF336" s="18"/>
      <c r="FG336" s="18"/>
      <c r="FH336" s="18"/>
      <c r="FI336" s="18"/>
      <c r="FJ336" s="18"/>
      <c r="FK336" s="18"/>
      <c r="FL336" s="18"/>
      <c r="FM336" s="18"/>
      <c r="FO336" s="18"/>
      <c r="FQ336" s="18"/>
      <c r="FS336" s="18"/>
      <c r="FT336" s="18"/>
      <c r="FU336" s="18"/>
      <c r="FV336" s="18"/>
      <c r="FW336" s="18"/>
      <c r="FX336" s="18"/>
      <c r="FY336" s="18"/>
      <c r="FZ336" s="18"/>
      <c r="GB336" s="18"/>
      <c r="GD336" s="18"/>
      <c r="GE336" s="18"/>
    </row>
    <row r="337" spans="1:187" s="5" customFormat="1" x14ac:dyDescent="0.2">
      <c r="A337" s="26"/>
      <c r="G337" s="27"/>
      <c r="H337" s="27"/>
      <c r="I337" s="27"/>
      <c r="J337" s="27"/>
      <c r="K337" s="27"/>
      <c r="L337" s="27"/>
      <c r="M337" s="27"/>
      <c r="N337" s="27"/>
      <c r="O337" s="27"/>
      <c r="P337" s="27"/>
      <c r="Q337" s="27"/>
      <c r="R337" s="27"/>
      <c r="S337" s="27"/>
      <c r="T337" s="27"/>
      <c r="U337" s="27"/>
      <c r="V337" s="27"/>
      <c r="W337" s="27"/>
      <c r="X337" s="27"/>
      <c r="Y337" s="27"/>
      <c r="Z337" s="27"/>
      <c r="AA337" s="27"/>
      <c r="AB337" s="27"/>
      <c r="AC337" s="27"/>
      <c r="AD337" s="27"/>
      <c r="AE337" s="30"/>
      <c r="AF337" s="30"/>
      <c r="AG337" s="30"/>
      <c r="AH337" s="30"/>
      <c r="AI337" s="30"/>
      <c r="AJ337" s="30"/>
      <c r="AK337" s="30"/>
      <c r="AL337" s="30"/>
      <c r="AM337" s="30"/>
      <c r="AN337" s="30"/>
      <c r="AO337" s="30"/>
      <c r="AP337" s="30"/>
      <c r="AR337" s="4"/>
      <c r="AS337" s="4"/>
      <c r="AU337" s="4"/>
      <c r="AV337" s="4"/>
      <c r="AX337" s="4"/>
      <c r="AY337" s="4"/>
      <c r="BA337" s="4"/>
      <c r="BB337" s="4"/>
      <c r="BD337" s="4"/>
      <c r="BE337" s="4"/>
      <c r="BG337" s="4"/>
      <c r="BH337" s="4"/>
      <c r="BJ337" s="4"/>
      <c r="BK337" s="4"/>
      <c r="BM337" s="4"/>
      <c r="BN337" s="4"/>
      <c r="BO337" s="4"/>
      <c r="BP337" s="4"/>
      <c r="BQ337" s="4"/>
      <c r="BR337" s="4"/>
      <c r="BS337" s="4"/>
      <c r="BT337" s="4"/>
      <c r="BU337" s="4"/>
      <c r="BV337" s="4"/>
      <c r="BW337" s="4"/>
      <c r="BX337" s="29"/>
      <c r="BY337" s="4"/>
      <c r="BZ337" s="4"/>
      <c r="CA337" s="18"/>
      <c r="CB337" s="18"/>
      <c r="CD337" s="18"/>
      <c r="CE337" s="18"/>
      <c r="CG337" s="18"/>
      <c r="CI337" s="18"/>
      <c r="CK337" s="18"/>
      <c r="CL337" s="18"/>
      <c r="CN337" s="18"/>
      <c r="CO337" s="18"/>
      <c r="CP337" s="18"/>
      <c r="CT337" s="18"/>
      <c r="CU337" s="18"/>
      <c r="CV337" s="18"/>
      <c r="CW337" s="18"/>
      <c r="CX337" s="18"/>
      <c r="CY337" s="18"/>
      <c r="CZ337" s="18"/>
      <c r="DA337" s="18"/>
      <c r="DB337" s="18"/>
      <c r="DC337" s="18"/>
      <c r="DD337" s="18"/>
      <c r="DF337" s="18"/>
      <c r="DH337" s="18"/>
      <c r="ED337" s="31"/>
      <c r="EE337" s="31"/>
      <c r="ER337" s="18"/>
      <c r="ET337" s="27"/>
      <c r="EU337" s="27"/>
      <c r="EV337" s="27"/>
      <c r="EW337" s="18"/>
      <c r="EX337" s="18"/>
      <c r="EY337" s="18"/>
      <c r="EZ337" s="18"/>
      <c r="FA337" s="18"/>
      <c r="FB337" s="18"/>
      <c r="FC337" s="18"/>
      <c r="FD337" s="18"/>
      <c r="FE337" s="18"/>
      <c r="FF337" s="18"/>
      <c r="FG337" s="18"/>
      <c r="FH337" s="18"/>
      <c r="FI337" s="18"/>
      <c r="FJ337" s="18"/>
      <c r="FK337" s="18"/>
      <c r="FL337" s="18"/>
      <c r="FM337" s="18"/>
      <c r="FO337" s="18"/>
      <c r="FQ337" s="18"/>
      <c r="FS337" s="18"/>
      <c r="FT337" s="18"/>
      <c r="FU337" s="18"/>
      <c r="FV337" s="18"/>
      <c r="FW337" s="18"/>
      <c r="FX337" s="18"/>
      <c r="FY337" s="18"/>
      <c r="FZ337" s="18"/>
      <c r="GB337" s="18"/>
      <c r="GD337" s="18"/>
      <c r="GE337" s="18"/>
    </row>
    <row r="338" spans="1:187" s="5" customFormat="1" x14ac:dyDescent="0.2">
      <c r="A338" s="26"/>
      <c r="G338" s="27"/>
      <c r="H338" s="27"/>
      <c r="I338" s="27"/>
      <c r="J338" s="27"/>
      <c r="K338" s="27"/>
      <c r="L338" s="27"/>
      <c r="M338" s="27"/>
      <c r="N338" s="27"/>
      <c r="O338" s="27"/>
      <c r="P338" s="27"/>
      <c r="Q338" s="27"/>
      <c r="R338" s="27"/>
      <c r="S338" s="27"/>
      <c r="T338" s="27"/>
      <c r="U338" s="27"/>
      <c r="V338" s="27"/>
      <c r="W338" s="27"/>
      <c r="X338" s="27"/>
      <c r="Y338" s="27"/>
      <c r="Z338" s="27"/>
      <c r="AA338" s="27"/>
      <c r="AB338" s="27"/>
      <c r="AC338" s="27"/>
      <c r="AD338" s="27"/>
      <c r="AE338" s="30"/>
      <c r="AF338" s="30"/>
      <c r="AG338" s="30"/>
      <c r="AH338" s="30"/>
      <c r="AI338" s="30"/>
      <c r="AJ338" s="30"/>
      <c r="AK338" s="30"/>
      <c r="AL338" s="30"/>
      <c r="AM338" s="30"/>
      <c r="AN338" s="30"/>
      <c r="AO338" s="30"/>
      <c r="AP338" s="30"/>
      <c r="AR338" s="4"/>
      <c r="AS338" s="4"/>
      <c r="AU338" s="4"/>
      <c r="AV338" s="4"/>
      <c r="AX338" s="4"/>
      <c r="AY338" s="4"/>
      <c r="BA338" s="4"/>
      <c r="BB338" s="4"/>
      <c r="BD338" s="4"/>
      <c r="BE338" s="4"/>
      <c r="BG338" s="4"/>
      <c r="BH338" s="4"/>
      <c r="BJ338" s="4"/>
      <c r="BK338" s="4"/>
      <c r="BM338" s="4"/>
      <c r="BN338" s="4"/>
      <c r="BO338" s="4"/>
      <c r="BP338" s="4"/>
      <c r="BQ338" s="4"/>
      <c r="BR338" s="4"/>
      <c r="BS338" s="4"/>
      <c r="BT338" s="4"/>
      <c r="BU338" s="4"/>
      <c r="BV338" s="4"/>
      <c r="BW338" s="4"/>
      <c r="BX338" s="29"/>
      <c r="BY338" s="4"/>
      <c r="BZ338" s="4"/>
      <c r="CA338" s="18"/>
      <c r="CB338" s="18"/>
      <c r="CD338" s="18"/>
      <c r="CE338" s="18"/>
      <c r="CG338" s="18"/>
      <c r="CI338" s="18"/>
      <c r="CK338" s="18"/>
      <c r="CL338" s="18"/>
      <c r="CN338" s="18"/>
      <c r="CO338" s="18"/>
      <c r="CP338" s="18"/>
      <c r="CT338" s="18"/>
      <c r="CU338" s="18"/>
      <c r="CV338" s="18"/>
      <c r="CW338" s="18"/>
      <c r="CX338" s="18"/>
      <c r="CY338" s="18"/>
      <c r="CZ338" s="18"/>
      <c r="DA338" s="18"/>
      <c r="DB338" s="18"/>
      <c r="DC338" s="18"/>
      <c r="DD338" s="18"/>
      <c r="DF338" s="18"/>
      <c r="DH338" s="18"/>
      <c r="ED338" s="31"/>
      <c r="EE338" s="31"/>
      <c r="ER338" s="18"/>
      <c r="ET338" s="27"/>
      <c r="EU338" s="27"/>
      <c r="EV338" s="27"/>
      <c r="EW338" s="18"/>
      <c r="EX338" s="18"/>
      <c r="EY338" s="18"/>
      <c r="EZ338" s="18"/>
      <c r="FA338" s="18"/>
      <c r="FB338" s="18"/>
      <c r="FC338" s="18"/>
      <c r="FD338" s="18"/>
      <c r="FE338" s="18"/>
      <c r="FF338" s="18"/>
      <c r="FG338" s="18"/>
      <c r="FH338" s="18"/>
      <c r="FI338" s="18"/>
      <c r="FJ338" s="18"/>
      <c r="FK338" s="18"/>
      <c r="FL338" s="18"/>
      <c r="FM338" s="18"/>
      <c r="FO338" s="18"/>
      <c r="FQ338" s="18"/>
      <c r="FS338" s="18"/>
      <c r="FT338" s="18"/>
      <c r="FU338" s="18"/>
      <c r="FV338" s="18"/>
      <c r="FW338" s="18"/>
      <c r="FX338" s="18"/>
      <c r="FY338" s="18"/>
      <c r="FZ338" s="18"/>
      <c r="GB338" s="18"/>
      <c r="GD338" s="18"/>
      <c r="GE338" s="18"/>
    </row>
    <row r="339" spans="1:187" s="5" customFormat="1" x14ac:dyDescent="0.2">
      <c r="A339" s="26"/>
      <c r="G339" s="27"/>
      <c r="H339" s="27"/>
      <c r="I339" s="27"/>
      <c r="J339" s="27"/>
      <c r="K339" s="27"/>
      <c r="L339" s="27"/>
      <c r="M339" s="27"/>
      <c r="N339" s="27"/>
      <c r="O339" s="27"/>
      <c r="P339" s="27"/>
      <c r="Q339" s="27"/>
      <c r="R339" s="27"/>
      <c r="S339" s="27"/>
      <c r="T339" s="27"/>
      <c r="U339" s="27"/>
      <c r="V339" s="27"/>
      <c r="W339" s="27"/>
      <c r="X339" s="27"/>
      <c r="Y339" s="27"/>
      <c r="Z339" s="27"/>
      <c r="AA339" s="27"/>
      <c r="AB339" s="27"/>
      <c r="AC339" s="27"/>
      <c r="AD339" s="27"/>
      <c r="AE339" s="30"/>
      <c r="AF339" s="30"/>
      <c r="AG339" s="30"/>
      <c r="AH339" s="30"/>
      <c r="AI339" s="30"/>
      <c r="AJ339" s="30"/>
      <c r="AK339" s="30"/>
      <c r="AL339" s="30"/>
      <c r="AM339" s="30"/>
      <c r="AN339" s="30"/>
      <c r="AO339" s="30"/>
      <c r="AP339" s="30"/>
      <c r="AR339" s="4"/>
      <c r="AS339" s="4"/>
      <c r="AU339" s="4"/>
      <c r="AV339" s="4"/>
      <c r="AX339" s="4"/>
      <c r="AY339" s="4"/>
      <c r="BA339" s="4"/>
      <c r="BB339" s="4"/>
      <c r="BD339" s="4"/>
      <c r="BE339" s="4"/>
      <c r="BG339" s="4"/>
      <c r="BH339" s="4"/>
      <c r="BJ339" s="4"/>
      <c r="BK339" s="4"/>
      <c r="BM339" s="4"/>
      <c r="BN339" s="4"/>
      <c r="BO339" s="4"/>
      <c r="BP339" s="4"/>
      <c r="BQ339" s="4"/>
      <c r="BR339" s="4"/>
      <c r="BS339" s="4"/>
      <c r="BT339" s="4"/>
      <c r="BU339" s="4"/>
      <c r="BV339" s="4"/>
      <c r="BW339" s="4"/>
      <c r="BX339" s="29"/>
      <c r="BY339" s="4"/>
      <c r="BZ339" s="4"/>
      <c r="CA339" s="18"/>
      <c r="CB339" s="18"/>
      <c r="CD339" s="18"/>
      <c r="CE339" s="18"/>
      <c r="CG339" s="18"/>
      <c r="CI339" s="18"/>
      <c r="CK339" s="18"/>
      <c r="CL339" s="18"/>
      <c r="CN339" s="18"/>
      <c r="CO339" s="18"/>
      <c r="CP339" s="18"/>
      <c r="CT339" s="18"/>
      <c r="CU339" s="18"/>
      <c r="CV339" s="18"/>
      <c r="CW339" s="18"/>
      <c r="CX339" s="18"/>
      <c r="CY339" s="18"/>
      <c r="CZ339" s="18"/>
      <c r="DA339" s="18"/>
      <c r="DB339" s="18"/>
      <c r="DC339" s="18"/>
      <c r="DD339" s="18"/>
      <c r="DF339" s="18"/>
      <c r="DH339" s="18"/>
      <c r="ED339" s="31"/>
      <c r="EE339" s="31"/>
      <c r="ER339" s="18"/>
      <c r="ET339" s="27"/>
      <c r="EU339" s="27"/>
      <c r="EV339" s="27"/>
      <c r="EW339" s="18"/>
      <c r="EX339" s="18"/>
      <c r="EY339" s="18"/>
      <c r="EZ339" s="18"/>
      <c r="FA339" s="18"/>
      <c r="FB339" s="18"/>
      <c r="FC339" s="18"/>
      <c r="FD339" s="18"/>
      <c r="FE339" s="18"/>
      <c r="FF339" s="18"/>
      <c r="FG339" s="18"/>
      <c r="FH339" s="18"/>
      <c r="FI339" s="18"/>
      <c r="FJ339" s="18"/>
      <c r="FK339" s="18"/>
      <c r="FL339" s="18"/>
      <c r="FM339" s="18"/>
      <c r="FO339" s="18"/>
      <c r="FQ339" s="18"/>
      <c r="FS339" s="18"/>
      <c r="FT339" s="18"/>
      <c r="FU339" s="18"/>
      <c r="FV339" s="18"/>
      <c r="FW339" s="18"/>
      <c r="FX339" s="18"/>
      <c r="FY339" s="18"/>
      <c r="FZ339" s="18"/>
      <c r="GB339" s="18"/>
      <c r="GD339" s="18"/>
      <c r="GE339" s="18"/>
    </row>
    <row r="340" spans="1:187" s="5" customFormat="1" x14ac:dyDescent="0.2">
      <c r="A340" s="26"/>
      <c r="G340" s="27"/>
      <c r="H340" s="27"/>
      <c r="I340" s="27"/>
      <c r="J340" s="27"/>
      <c r="K340" s="27"/>
      <c r="L340" s="27"/>
      <c r="M340" s="27"/>
      <c r="N340" s="27"/>
      <c r="O340" s="27"/>
      <c r="P340" s="27"/>
      <c r="Q340" s="27"/>
      <c r="R340" s="27"/>
      <c r="S340" s="27"/>
      <c r="T340" s="27"/>
      <c r="U340" s="27"/>
      <c r="V340" s="27"/>
      <c r="W340" s="27"/>
      <c r="X340" s="27"/>
      <c r="Y340" s="27"/>
      <c r="Z340" s="27"/>
      <c r="AA340" s="27"/>
      <c r="AB340" s="27"/>
      <c r="AC340" s="27"/>
      <c r="AD340" s="27"/>
      <c r="AE340" s="30"/>
      <c r="AF340" s="30"/>
      <c r="AG340" s="30"/>
      <c r="AH340" s="30"/>
      <c r="AI340" s="30"/>
      <c r="AJ340" s="30"/>
      <c r="AK340" s="30"/>
      <c r="AL340" s="30"/>
      <c r="AM340" s="30"/>
      <c r="AN340" s="30"/>
      <c r="AO340" s="30"/>
      <c r="AP340" s="30"/>
      <c r="AR340" s="4"/>
      <c r="AS340" s="4"/>
      <c r="AU340" s="4"/>
      <c r="AV340" s="4"/>
      <c r="AX340" s="4"/>
      <c r="AY340" s="4"/>
      <c r="BA340" s="4"/>
      <c r="BB340" s="4"/>
      <c r="BD340" s="4"/>
      <c r="BE340" s="4"/>
      <c r="BG340" s="4"/>
      <c r="BH340" s="4"/>
      <c r="BJ340" s="4"/>
      <c r="BK340" s="4"/>
      <c r="BM340" s="4"/>
      <c r="BN340" s="4"/>
      <c r="BO340" s="4"/>
      <c r="BP340" s="4"/>
      <c r="BQ340" s="4"/>
      <c r="BR340" s="4"/>
      <c r="BS340" s="4"/>
      <c r="BT340" s="4"/>
      <c r="BU340" s="4"/>
      <c r="BV340" s="4"/>
      <c r="BW340" s="4"/>
      <c r="BX340" s="29"/>
      <c r="BY340" s="4"/>
      <c r="BZ340" s="4"/>
      <c r="CA340" s="18"/>
      <c r="CB340" s="18"/>
      <c r="CD340" s="18"/>
      <c r="CE340" s="18"/>
      <c r="CG340" s="18"/>
      <c r="CI340" s="18"/>
      <c r="CK340" s="18"/>
      <c r="CL340" s="18"/>
      <c r="CN340" s="18"/>
      <c r="CO340" s="18"/>
      <c r="CP340" s="18"/>
      <c r="CT340" s="18"/>
      <c r="CU340" s="18"/>
      <c r="CV340" s="18"/>
      <c r="CW340" s="18"/>
      <c r="CX340" s="18"/>
      <c r="CY340" s="18"/>
      <c r="CZ340" s="18"/>
      <c r="DA340" s="18"/>
      <c r="DB340" s="18"/>
      <c r="DC340" s="18"/>
      <c r="DD340" s="18"/>
      <c r="DF340" s="18"/>
      <c r="DH340" s="18"/>
      <c r="ED340" s="31"/>
      <c r="EE340" s="31"/>
      <c r="ER340" s="18"/>
      <c r="ET340" s="27"/>
      <c r="EU340" s="27"/>
      <c r="EV340" s="27"/>
      <c r="EW340" s="18"/>
      <c r="EX340" s="18"/>
      <c r="EY340" s="18"/>
      <c r="EZ340" s="18"/>
      <c r="FA340" s="18"/>
      <c r="FB340" s="18"/>
      <c r="FC340" s="18"/>
      <c r="FD340" s="18"/>
      <c r="FE340" s="18"/>
      <c r="FF340" s="18"/>
      <c r="FG340" s="18"/>
      <c r="FH340" s="18"/>
      <c r="FI340" s="18"/>
      <c r="FJ340" s="18"/>
      <c r="FK340" s="18"/>
      <c r="FL340" s="18"/>
      <c r="FM340" s="18"/>
      <c r="FO340" s="18"/>
      <c r="FQ340" s="18"/>
      <c r="FS340" s="18"/>
      <c r="FT340" s="18"/>
      <c r="FU340" s="18"/>
      <c r="FV340" s="18"/>
      <c r="FW340" s="18"/>
      <c r="FX340" s="18"/>
      <c r="FY340" s="18"/>
      <c r="FZ340" s="18"/>
      <c r="GB340" s="18"/>
      <c r="GD340" s="18"/>
      <c r="GE340" s="18"/>
    </row>
    <row r="341" spans="1:187" s="5" customFormat="1" x14ac:dyDescent="0.2">
      <c r="A341" s="26"/>
      <c r="G341" s="27"/>
      <c r="H341" s="27"/>
      <c r="I341" s="27"/>
      <c r="J341" s="27"/>
      <c r="K341" s="27"/>
      <c r="L341" s="27"/>
      <c r="M341" s="27"/>
      <c r="N341" s="27"/>
      <c r="O341" s="27"/>
      <c r="P341" s="27"/>
      <c r="Q341" s="27"/>
      <c r="R341" s="27"/>
      <c r="S341" s="27"/>
      <c r="T341" s="27"/>
      <c r="U341" s="27"/>
      <c r="V341" s="27"/>
      <c r="W341" s="27"/>
      <c r="X341" s="27"/>
      <c r="Y341" s="27"/>
      <c r="Z341" s="27"/>
      <c r="AA341" s="27"/>
      <c r="AB341" s="27"/>
      <c r="AC341" s="27"/>
      <c r="AD341" s="27"/>
      <c r="AE341" s="30"/>
      <c r="AF341" s="30"/>
      <c r="AG341" s="30"/>
      <c r="AH341" s="30"/>
      <c r="AI341" s="30"/>
      <c r="AJ341" s="30"/>
      <c r="AK341" s="30"/>
      <c r="AL341" s="30"/>
      <c r="AM341" s="30"/>
      <c r="AN341" s="30"/>
      <c r="AO341" s="30"/>
      <c r="AP341" s="30"/>
      <c r="AR341" s="4"/>
      <c r="AS341" s="4"/>
      <c r="AU341" s="4"/>
      <c r="AV341" s="4"/>
      <c r="AX341" s="4"/>
      <c r="AY341" s="4"/>
      <c r="BA341" s="4"/>
      <c r="BB341" s="4"/>
      <c r="BD341" s="4"/>
      <c r="BE341" s="4"/>
      <c r="BG341" s="4"/>
      <c r="BH341" s="4"/>
      <c r="BJ341" s="4"/>
      <c r="BK341" s="4"/>
      <c r="BM341" s="4"/>
      <c r="BN341" s="4"/>
      <c r="BO341" s="4"/>
      <c r="BP341" s="4"/>
      <c r="BQ341" s="4"/>
      <c r="BR341" s="4"/>
      <c r="BS341" s="4"/>
      <c r="BT341" s="4"/>
      <c r="BU341" s="4"/>
      <c r="BV341" s="4"/>
      <c r="BW341" s="4"/>
      <c r="BX341" s="29"/>
      <c r="BY341" s="4"/>
      <c r="BZ341" s="4"/>
      <c r="CA341" s="18"/>
      <c r="CB341" s="18"/>
      <c r="CD341" s="18"/>
      <c r="CE341" s="18"/>
      <c r="CG341" s="18"/>
      <c r="CI341" s="18"/>
      <c r="CK341" s="18"/>
      <c r="CL341" s="18"/>
      <c r="CN341" s="18"/>
      <c r="CO341" s="18"/>
      <c r="CP341" s="18"/>
      <c r="CT341" s="18"/>
      <c r="CU341" s="18"/>
      <c r="CV341" s="18"/>
      <c r="CW341" s="18"/>
      <c r="CX341" s="18"/>
      <c r="CY341" s="18"/>
      <c r="CZ341" s="18"/>
      <c r="DA341" s="18"/>
      <c r="DB341" s="18"/>
      <c r="DC341" s="18"/>
      <c r="DD341" s="18"/>
      <c r="DF341" s="18"/>
      <c r="DH341" s="18"/>
      <c r="DM341" s="18"/>
      <c r="ED341" s="31"/>
      <c r="EE341" s="31"/>
      <c r="EI341" s="18"/>
      <c r="EK341" s="18"/>
      <c r="EL341" s="18"/>
      <c r="EM341" s="18"/>
      <c r="EN341" s="18"/>
      <c r="EO341" s="18"/>
      <c r="EP341" s="18"/>
      <c r="EQ341" s="18"/>
      <c r="ET341" s="27"/>
      <c r="EU341" s="27"/>
      <c r="EV341" s="27"/>
      <c r="EW341" s="18"/>
      <c r="EX341" s="18"/>
      <c r="EY341" s="18"/>
      <c r="EZ341" s="18"/>
      <c r="FA341" s="18"/>
      <c r="FB341" s="18"/>
      <c r="FC341" s="18"/>
      <c r="FD341" s="18"/>
      <c r="FE341" s="18"/>
      <c r="FF341" s="18"/>
      <c r="FG341" s="18"/>
      <c r="FH341" s="18"/>
      <c r="FI341" s="18"/>
      <c r="FJ341" s="18"/>
      <c r="FK341" s="18"/>
      <c r="FL341" s="18"/>
      <c r="FM341" s="18"/>
      <c r="FN341" s="18"/>
      <c r="FO341" s="18"/>
      <c r="FQ341" s="18"/>
      <c r="FS341" s="18"/>
      <c r="FU341" s="18"/>
      <c r="FV341" s="18"/>
      <c r="FW341" s="18"/>
      <c r="FX341" s="18"/>
      <c r="FY341" s="18"/>
      <c r="FZ341" s="18"/>
      <c r="GA341" s="18"/>
      <c r="GB341" s="18"/>
      <c r="GD341" s="18"/>
      <c r="GE341" s="18"/>
    </row>
    <row r="342" spans="1:187" s="5" customFormat="1" x14ac:dyDescent="0.2">
      <c r="A342" s="26"/>
      <c r="G342" s="27"/>
      <c r="H342" s="27"/>
      <c r="I342" s="27"/>
      <c r="J342" s="27"/>
      <c r="K342" s="27"/>
      <c r="L342" s="27"/>
      <c r="M342" s="27"/>
      <c r="N342" s="27"/>
      <c r="O342" s="27"/>
      <c r="P342" s="27"/>
      <c r="Q342" s="27"/>
      <c r="R342" s="27"/>
      <c r="S342" s="27"/>
      <c r="T342" s="27"/>
      <c r="U342" s="27"/>
      <c r="V342" s="27"/>
      <c r="W342" s="27"/>
      <c r="X342" s="27"/>
      <c r="Y342" s="27"/>
      <c r="Z342" s="27"/>
      <c r="AA342" s="27"/>
      <c r="AB342" s="27"/>
      <c r="AC342" s="27"/>
      <c r="AD342" s="27"/>
      <c r="AE342" s="30"/>
      <c r="AF342" s="30"/>
      <c r="AG342" s="30"/>
      <c r="AH342" s="30"/>
      <c r="AI342" s="30"/>
      <c r="AJ342" s="30"/>
      <c r="AK342" s="30"/>
      <c r="AL342" s="30"/>
      <c r="AM342" s="30"/>
      <c r="AN342" s="30"/>
      <c r="AO342" s="30"/>
      <c r="AP342" s="30"/>
      <c r="AR342" s="4"/>
      <c r="AS342" s="4"/>
      <c r="AU342" s="4"/>
      <c r="AV342" s="4"/>
      <c r="AX342" s="4"/>
      <c r="AY342" s="4"/>
      <c r="BA342" s="4"/>
      <c r="BB342" s="4"/>
      <c r="BD342" s="4"/>
      <c r="BE342" s="4"/>
      <c r="BG342" s="4"/>
      <c r="BH342" s="4"/>
      <c r="BJ342" s="4"/>
      <c r="BK342" s="4"/>
      <c r="BM342" s="4"/>
      <c r="BN342" s="4"/>
      <c r="BO342" s="4"/>
      <c r="BP342" s="4"/>
      <c r="BQ342" s="4"/>
      <c r="BR342" s="4"/>
      <c r="BS342" s="4"/>
      <c r="BT342" s="4"/>
      <c r="BU342" s="4"/>
      <c r="BV342" s="4"/>
      <c r="BW342" s="4"/>
      <c r="BX342" s="29"/>
      <c r="BY342" s="4"/>
      <c r="BZ342" s="4"/>
      <c r="CA342" s="18"/>
      <c r="CB342" s="18"/>
      <c r="CD342" s="18"/>
      <c r="CE342" s="18"/>
      <c r="CG342" s="18"/>
      <c r="CI342" s="18"/>
      <c r="CK342" s="18"/>
      <c r="CL342" s="18"/>
      <c r="CN342" s="18"/>
      <c r="CO342" s="18"/>
      <c r="CP342" s="18"/>
      <c r="CT342" s="18"/>
      <c r="CU342" s="18"/>
      <c r="CV342" s="18"/>
      <c r="CW342" s="18"/>
      <c r="CX342" s="18"/>
      <c r="CY342" s="18"/>
      <c r="CZ342" s="18"/>
      <c r="DA342" s="18"/>
      <c r="DB342" s="18"/>
      <c r="DC342" s="18"/>
      <c r="DD342" s="18"/>
      <c r="DF342" s="18"/>
      <c r="DH342" s="18"/>
      <c r="ED342" s="31"/>
      <c r="EE342" s="31"/>
      <c r="ER342" s="18"/>
      <c r="ET342" s="27"/>
      <c r="EU342" s="27"/>
      <c r="EV342" s="27"/>
      <c r="EW342" s="18"/>
      <c r="EX342" s="18"/>
      <c r="EY342" s="18"/>
      <c r="EZ342" s="18"/>
      <c r="FA342" s="18"/>
      <c r="FB342" s="18"/>
      <c r="FC342" s="18"/>
      <c r="FD342" s="18"/>
      <c r="FE342" s="18"/>
      <c r="FF342" s="18"/>
      <c r="FG342" s="18"/>
      <c r="FH342" s="18"/>
      <c r="FI342" s="18"/>
      <c r="FJ342" s="18"/>
      <c r="FK342" s="18"/>
      <c r="FL342" s="18"/>
      <c r="FM342" s="18"/>
      <c r="FO342" s="18"/>
      <c r="FQ342" s="18"/>
      <c r="FS342" s="18"/>
      <c r="FT342" s="18"/>
      <c r="FU342" s="18"/>
      <c r="FV342" s="18"/>
      <c r="FW342" s="18"/>
      <c r="FX342" s="18"/>
      <c r="FY342" s="18"/>
      <c r="FZ342" s="18"/>
      <c r="GB342" s="18"/>
      <c r="GD342" s="18"/>
      <c r="GE342" s="18"/>
    </row>
    <row r="343" spans="1:187" s="5" customFormat="1" x14ac:dyDescent="0.2">
      <c r="A343" s="26"/>
      <c r="G343" s="27"/>
      <c r="H343" s="27"/>
      <c r="I343" s="27"/>
      <c r="J343" s="27"/>
      <c r="K343" s="27"/>
      <c r="L343" s="27"/>
      <c r="M343" s="27"/>
      <c r="N343" s="27"/>
      <c r="O343" s="27"/>
      <c r="P343" s="27"/>
      <c r="Q343" s="27"/>
      <c r="R343" s="27"/>
      <c r="S343" s="27"/>
      <c r="T343" s="27"/>
      <c r="U343" s="27"/>
      <c r="V343" s="27"/>
      <c r="W343" s="27"/>
      <c r="X343" s="27"/>
      <c r="Y343" s="27"/>
      <c r="Z343" s="27"/>
      <c r="AA343" s="27"/>
      <c r="AB343" s="27"/>
      <c r="AC343" s="27"/>
      <c r="AD343" s="27"/>
      <c r="AE343" s="30"/>
      <c r="AF343" s="30"/>
      <c r="AG343" s="30"/>
      <c r="AH343" s="30"/>
      <c r="AI343" s="30"/>
      <c r="AJ343" s="30"/>
      <c r="AK343" s="30"/>
      <c r="AL343" s="30"/>
      <c r="AM343" s="30"/>
      <c r="AN343" s="30"/>
      <c r="AO343" s="30"/>
      <c r="AP343" s="30"/>
      <c r="AR343" s="4"/>
      <c r="AS343" s="4"/>
      <c r="AU343" s="4"/>
      <c r="AV343" s="4"/>
      <c r="AX343" s="4"/>
      <c r="AY343" s="4"/>
      <c r="BA343" s="4"/>
      <c r="BB343" s="4"/>
      <c r="BD343" s="4"/>
      <c r="BE343" s="4"/>
      <c r="BG343" s="4"/>
      <c r="BH343" s="4"/>
      <c r="BJ343" s="4"/>
      <c r="BK343" s="4"/>
      <c r="BM343" s="4"/>
      <c r="BN343" s="4"/>
      <c r="BO343" s="4"/>
      <c r="BP343" s="4"/>
      <c r="BQ343" s="4"/>
      <c r="BR343" s="4"/>
      <c r="BS343" s="4"/>
      <c r="BT343" s="4"/>
      <c r="BU343" s="4"/>
      <c r="BV343" s="4"/>
      <c r="BW343" s="4"/>
      <c r="BX343" s="29"/>
      <c r="BY343" s="4"/>
      <c r="BZ343" s="4"/>
      <c r="CA343" s="18"/>
      <c r="CB343" s="18"/>
      <c r="CD343" s="18"/>
      <c r="CE343" s="18"/>
      <c r="CG343" s="18"/>
      <c r="CI343" s="18"/>
      <c r="CK343" s="18"/>
      <c r="CL343" s="18"/>
      <c r="CN343" s="18"/>
      <c r="CO343" s="18"/>
      <c r="CP343" s="18"/>
      <c r="CT343" s="18"/>
      <c r="CU343" s="18"/>
      <c r="CV343" s="18"/>
      <c r="CW343" s="18"/>
      <c r="CX343" s="18"/>
      <c r="CY343" s="18"/>
      <c r="CZ343" s="18"/>
      <c r="DA343" s="18"/>
      <c r="DB343" s="18"/>
      <c r="DC343" s="18"/>
      <c r="DD343" s="18"/>
      <c r="DF343" s="18"/>
      <c r="DH343" s="18"/>
      <c r="ED343" s="31"/>
      <c r="EE343" s="31"/>
      <c r="ER343" s="18"/>
      <c r="ET343" s="27"/>
      <c r="EU343" s="27"/>
      <c r="EV343" s="27"/>
      <c r="EW343" s="18"/>
      <c r="EX343" s="18"/>
      <c r="EY343" s="18"/>
      <c r="EZ343" s="18"/>
      <c r="FA343" s="18"/>
      <c r="FB343" s="18"/>
      <c r="FC343" s="18"/>
      <c r="FD343" s="18"/>
      <c r="FE343" s="18"/>
      <c r="FF343" s="18"/>
      <c r="FG343" s="18"/>
      <c r="FH343" s="18"/>
      <c r="FI343" s="18"/>
      <c r="FJ343" s="18"/>
      <c r="FK343" s="18"/>
      <c r="FL343" s="18"/>
      <c r="FM343" s="18"/>
      <c r="FO343" s="18"/>
      <c r="FQ343" s="18"/>
      <c r="FS343" s="18"/>
      <c r="FT343" s="18"/>
      <c r="FU343" s="18"/>
      <c r="FV343" s="18"/>
      <c r="FW343" s="18"/>
      <c r="FX343" s="18"/>
      <c r="FY343" s="18"/>
      <c r="FZ343" s="18"/>
      <c r="GB343" s="18"/>
      <c r="GD343" s="18"/>
      <c r="GE343" s="18"/>
    </row>
    <row r="344" spans="1:187" s="5" customFormat="1" x14ac:dyDescent="0.2">
      <c r="A344" s="26"/>
      <c r="G344" s="27"/>
      <c r="H344" s="27"/>
      <c r="I344" s="27"/>
      <c r="J344" s="27"/>
      <c r="K344" s="27"/>
      <c r="L344" s="27"/>
      <c r="M344" s="27"/>
      <c r="N344" s="27"/>
      <c r="O344" s="27"/>
      <c r="P344" s="27"/>
      <c r="Q344" s="27"/>
      <c r="R344" s="27"/>
      <c r="S344" s="27"/>
      <c r="T344" s="27"/>
      <c r="U344" s="27"/>
      <c r="V344" s="27"/>
      <c r="W344" s="27"/>
      <c r="X344" s="27"/>
      <c r="Y344" s="27"/>
      <c r="Z344" s="27"/>
      <c r="AA344" s="27"/>
      <c r="AB344" s="27"/>
      <c r="AC344" s="27"/>
      <c r="AD344" s="27"/>
      <c r="AE344" s="30"/>
      <c r="AF344" s="30"/>
      <c r="AG344" s="30"/>
      <c r="AH344" s="30"/>
      <c r="AI344" s="30"/>
      <c r="AJ344" s="30"/>
      <c r="AK344" s="30"/>
      <c r="AL344" s="30"/>
      <c r="AM344" s="30"/>
      <c r="AN344" s="30"/>
      <c r="AO344" s="30"/>
      <c r="AP344" s="30"/>
      <c r="AR344" s="4"/>
      <c r="AS344" s="4"/>
      <c r="AU344" s="4"/>
      <c r="AV344" s="4"/>
      <c r="AX344" s="4"/>
      <c r="AY344" s="4"/>
      <c r="BA344" s="4"/>
      <c r="BB344" s="4"/>
      <c r="BD344" s="4"/>
      <c r="BE344" s="4"/>
      <c r="BG344" s="4"/>
      <c r="BH344" s="4"/>
      <c r="BJ344" s="4"/>
      <c r="BK344" s="4"/>
      <c r="BM344" s="4"/>
      <c r="BN344" s="4"/>
      <c r="BO344" s="4"/>
      <c r="BP344" s="4"/>
      <c r="BQ344" s="4"/>
      <c r="BR344" s="4"/>
      <c r="BS344" s="4"/>
      <c r="BT344" s="4"/>
      <c r="BU344" s="4"/>
      <c r="BV344" s="4"/>
      <c r="BW344" s="4"/>
      <c r="BX344" s="29"/>
      <c r="BY344" s="4"/>
      <c r="BZ344" s="4"/>
      <c r="CA344" s="18"/>
      <c r="CB344" s="18"/>
      <c r="CD344" s="18"/>
      <c r="CE344" s="18"/>
      <c r="CG344" s="18"/>
      <c r="CI344" s="18"/>
      <c r="CK344" s="18"/>
      <c r="CL344" s="18"/>
      <c r="CN344" s="18"/>
      <c r="CO344" s="18"/>
      <c r="CP344" s="18"/>
      <c r="CT344" s="18"/>
      <c r="CU344" s="18"/>
      <c r="CV344" s="18"/>
      <c r="CW344" s="18"/>
      <c r="CX344" s="18"/>
      <c r="CY344" s="18"/>
      <c r="CZ344" s="18"/>
      <c r="DA344" s="18"/>
      <c r="DB344" s="18"/>
      <c r="DC344" s="18"/>
      <c r="DD344" s="18"/>
      <c r="DF344" s="18"/>
      <c r="DH344" s="18"/>
      <c r="ED344" s="31"/>
      <c r="EE344" s="31"/>
      <c r="EI344" s="18"/>
      <c r="EM344" s="18"/>
      <c r="EN344" s="18"/>
      <c r="EQ344" s="18"/>
      <c r="ER344" s="18"/>
      <c r="ET344" s="27"/>
      <c r="EU344" s="27"/>
      <c r="EV344" s="27"/>
      <c r="EW344" s="18"/>
      <c r="EX344" s="18"/>
      <c r="EY344" s="18"/>
      <c r="EZ344" s="18"/>
      <c r="FA344" s="18"/>
      <c r="FB344" s="18"/>
      <c r="FC344" s="18"/>
      <c r="FD344" s="18"/>
      <c r="FE344" s="18"/>
      <c r="FF344" s="18"/>
      <c r="FG344" s="18"/>
      <c r="FH344" s="18"/>
      <c r="FI344" s="18"/>
      <c r="FJ344" s="18"/>
      <c r="FK344" s="18"/>
      <c r="FL344" s="18"/>
      <c r="FM344" s="18"/>
      <c r="FN344" s="18"/>
      <c r="FO344" s="18"/>
      <c r="FQ344" s="18"/>
      <c r="FS344" s="18"/>
      <c r="FT344" s="18"/>
      <c r="FU344" s="18"/>
      <c r="FV344" s="18"/>
      <c r="FW344" s="18"/>
      <c r="FX344" s="18"/>
      <c r="FY344" s="18"/>
      <c r="FZ344" s="18"/>
      <c r="GB344" s="18"/>
      <c r="GD344" s="18"/>
      <c r="GE344" s="18"/>
    </row>
    <row r="345" spans="1:187" s="5" customFormat="1" x14ac:dyDescent="0.2">
      <c r="A345" s="26"/>
      <c r="G345" s="27"/>
      <c r="H345" s="27"/>
      <c r="I345" s="27"/>
      <c r="J345" s="27"/>
      <c r="K345" s="27"/>
      <c r="L345" s="27"/>
      <c r="M345" s="27"/>
      <c r="N345" s="27"/>
      <c r="O345" s="27"/>
      <c r="P345" s="27"/>
      <c r="Q345" s="27"/>
      <c r="R345" s="27"/>
      <c r="S345" s="27"/>
      <c r="T345" s="27"/>
      <c r="U345" s="27"/>
      <c r="V345" s="27"/>
      <c r="W345" s="27"/>
      <c r="X345" s="27"/>
      <c r="Y345" s="27"/>
      <c r="Z345" s="27"/>
      <c r="AA345" s="27"/>
      <c r="AB345" s="27"/>
      <c r="AC345" s="27"/>
      <c r="AD345" s="27"/>
      <c r="AE345" s="30"/>
      <c r="AF345" s="30"/>
      <c r="AG345" s="30"/>
      <c r="AH345" s="30"/>
      <c r="AI345" s="30"/>
      <c r="AJ345" s="30"/>
      <c r="AK345" s="30"/>
      <c r="AL345" s="30"/>
      <c r="AM345" s="30"/>
      <c r="AN345" s="30"/>
      <c r="AO345" s="30"/>
      <c r="AP345" s="30"/>
      <c r="AR345" s="4"/>
      <c r="AS345" s="4"/>
      <c r="AU345" s="4"/>
      <c r="AV345" s="4"/>
      <c r="AX345" s="4"/>
      <c r="AY345" s="4"/>
      <c r="BA345" s="4"/>
      <c r="BB345" s="4"/>
      <c r="BD345" s="4"/>
      <c r="BE345" s="4"/>
      <c r="BG345" s="4"/>
      <c r="BH345" s="4"/>
      <c r="BJ345" s="4"/>
      <c r="BK345" s="4"/>
      <c r="BM345" s="4"/>
      <c r="BN345" s="4"/>
      <c r="BO345" s="4"/>
      <c r="BP345" s="4"/>
      <c r="BQ345" s="4"/>
      <c r="BR345" s="4"/>
      <c r="BS345" s="4"/>
      <c r="BT345" s="4"/>
      <c r="BU345" s="4"/>
      <c r="BV345" s="4"/>
      <c r="BW345" s="4"/>
      <c r="BX345" s="29"/>
      <c r="BY345" s="4"/>
      <c r="BZ345" s="4"/>
      <c r="CA345" s="18"/>
      <c r="CB345" s="18"/>
      <c r="CD345" s="18"/>
      <c r="CE345" s="18"/>
      <c r="CG345" s="18"/>
      <c r="CI345" s="18"/>
      <c r="CK345" s="18"/>
      <c r="CL345" s="18"/>
      <c r="CN345" s="18"/>
      <c r="CO345" s="18"/>
      <c r="CP345" s="18"/>
      <c r="CT345" s="18"/>
      <c r="CU345" s="18"/>
      <c r="CV345" s="18"/>
      <c r="CW345" s="18"/>
      <c r="CX345" s="18"/>
      <c r="CY345" s="18"/>
      <c r="CZ345" s="18"/>
      <c r="DA345" s="18"/>
      <c r="DB345" s="18"/>
      <c r="DC345" s="18"/>
      <c r="DD345" s="18"/>
      <c r="DF345" s="18"/>
      <c r="DH345" s="18"/>
      <c r="ED345" s="31"/>
      <c r="EE345" s="31"/>
      <c r="ET345" s="27"/>
      <c r="EU345" s="27"/>
      <c r="EV345" s="27"/>
      <c r="EW345" s="18"/>
      <c r="EX345" s="18"/>
      <c r="EY345" s="18"/>
      <c r="EZ345" s="18"/>
      <c r="FA345" s="18"/>
      <c r="FB345" s="18"/>
      <c r="FC345" s="18"/>
      <c r="FD345" s="18"/>
      <c r="FE345" s="18"/>
      <c r="FF345" s="18"/>
      <c r="FG345" s="18"/>
      <c r="FI345" s="18"/>
      <c r="FJ345" s="18"/>
      <c r="FK345" s="18"/>
      <c r="FL345" s="18"/>
      <c r="FM345" s="18"/>
      <c r="FO345" s="18"/>
      <c r="FQ345" s="18"/>
      <c r="FS345" s="18"/>
      <c r="FU345" s="18"/>
      <c r="FV345" s="18"/>
      <c r="FW345" s="18"/>
      <c r="FX345" s="18"/>
      <c r="FY345" s="18"/>
      <c r="FZ345" s="18"/>
      <c r="GB345" s="18"/>
      <c r="GD345" s="18"/>
      <c r="GE345" s="18"/>
    </row>
    <row r="346" spans="1:187" s="5" customFormat="1" x14ac:dyDescent="0.2">
      <c r="A346" s="26"/>
      <c r="G346" s="27"/>
      <c r="H346" s="27"/>
      <c r="I346" s="27"/>
      <c r="J346" s="27"/>
      <c r="K346" s="27"/>
      <c r="L346" s="27"/>
      <c r="M346" s="27"/>
      <c r="N346" s="27"/>
      <c r="O346" s="27"/>
      <c r="P346" s="27"/>
      <c r="Q346" s="27"/>
      <c r="R346" s="27"/>
      <c r="S346" s="27"/>
      <c r="T346" s="27"/>
      <c r="U346" s="27"/>
      <c r="V346" s="27"/>
      <c r="W346" s="27"/>
      <c r="X346" s="27"/>
      <c r="Y346" s="27"/>
      <c r="Z346" s="27"/>
      <c r="AA346" s="27"/>
      <c r="AB346" s="27"/>
      <c r="AC346" s="27"/>
      <c r="AD346" s="27"/>
      <c r="AE346" s="30"/>
      <c r="AF346" s="30"/>
      <c r="AG346" s="30"/>
      <c r="AH346" s="30"/>
      <c r="AI346" s="30"/>
      <c r="AJ346" s="30"/>
      <c r="AK346" s="30"/>
      <c r="AL346" s="30"/>
      <c r="AM346" s="30"/>
      <c r="AN346" s="30"/>
      <c r="AO346" s="30"/>
      <c r="AP346" s="30"/>
      <c r="AR346" s="4"/>
      <c r="AS346" s="4"/>
      <c r="AU346" s="4"/>
      <c r="AV346" s="4"/>
      <c r="AX346" s="4"/>
      <c r="AY346" s="4"/>
      <c r="BA346" s="4"/>
      <c r="BB346" s="4"/>
      <c r="BD346" s="4"/>
      <c r="BE346" s="4"/>
      <c r="BG346" s="4"/>
      <c r="BH346" s="4"/>
      <c r="BJ346" s="4"/>
      <c r="BK346" s="4"/>
      <c r="BM346" s="4"/>
      <c r="BN346" s="4"/>
      <c r="BO346" s="4"/>
      <c r="BP346" s="4"/>
      <c r="BQ346" s="4"/>
      <c r="BR346" s="4"/>
      <c r="BS346" s="4"/>
      <c r="BT346" s="4"/>
      <c r="BU346" s="4"/>
      <c r="BV346" s="4"/>
      <c r="BW346" s="4"/>
      <c r="BX346" s="29"/>
      <c r="BY346" s="4"/>
      <c r="BZ346" s="4"/>
      <c r="CA346" s="18"/>
      <c r="CB346" s="18"/>
      <c r="CD346" s="18"/>
      <c r="CE346" s="18"/>
      <c r="CG346" s="18"/>
      <c r="CH346" s="18"/>
      <c r="CI346" s="18"/>
      <c r="CJ346" s="18"/>
      <c r="CK346" s="18"/>
      <c r="CL346" s="18"/>
      <c r="CN346" s="18"/>
      <c r="CO346" s="18"/>
      <c r="CP346" s="18"/>
      <c r="CT346" s="18"/>
      <c r="CU346" s="18"/>
      <c r="CV346" s="18"/>
      <c r="CW346" s="18"/>
      <c r="CX346" s="18"/>
      <c r="CY346" s="18"/>
      <c r="CZ346" s="18"/>
      <c r="DA346" s="18"/>
      <c r="DB346" s="18"/>
      <c r="DC346" s="18"/>
      <c r="DD346" s="18"/>
      <c r="DF346" s="18"/>
      <c r="DG346" s="18"/>
      <c r="DH346" s="18"/>
      <c r="ED346" s="31"/>
      <c r="EE346" s="31"/>
      <c r="ET346" s="27"/>
      <c r="EU346" s="27"/>
      <c r="EV346" s="27"/>
      <c r="EW346" s="18"/>
      <c r="EX346" s="18"/>
      <c r="EY346" s="18"/>
      <c r="EZ346" s="18"/>
      <c r="FA346" s="18"/>
      <c r="FB346" s="18"/>
      <c r="FC346" s="18"/>
      <c r="FD346" s="18"/>
      <c r="FE346" s="18"/>
      <c r="FF346" s="18"/>
      <c r="FG346" s="18"/>
      <c r="FH346" s="18"/>
      <c r="FI346" s="18"/>
      <c r="FJ346" s="18"/>
      <c r="FK346" s="18"/>
      <c r="FL346" s="18"/>
      <c r="FM346" s="18"/>
      <c r="FO346" s="18"/>
      <c r="FP346" s="18"/>
      <c r="FQ346" s="18"/>
      <c r="FS346" s="18"/>
      <c r="FU346" s="18"/>
      <c r="FV346" s="18"/>
      <c r="FW346" s="18"/>
      <c r="FX346" s="18"/>
      <c r="FY346" s="18"/>
      <c r="FZ346" s="18"/>
      <c r="GA346" s="18"/>
      <c r="GB346" s="18"/>
      <c r="GE346" s="18"/>
    </row>
    <row r="347" spans="1:187" s="5" customFormat="1" x14ac:dyDescent="0.2">
      <c r="A347" s="26"/>
      <c r="G347" s="27"/>
      <c r="H347" s="27"/>
      <c r="I347" s="27"/>
      <c r="J347" s="27"/>
      <c r="K347" s="27"/>
      <c r="L347" s="27"/>
      <c r="M347" s="27"/>
      <c r="N347" s="27"/>
      <c r="O347" s="27"/>
      <c r="P347" s="27"/>
      <c r="Q347" s="27"/>
      <c r="R347" s="27"/>
      <c r="S347" s="27"/>
      <c r="T347" s="27"/>
      <c r="U347" s="27"/>
      <c r="V347" s="27"/>
      <c r="W347" s="27"/>
      <c r="X347" s="27"/>
      <c r="Y347" s="27"/>
      <c r="Z347" s="27"/>
      <c r="AA347" s="27"/>
      <c r="AB347" s="27"/>
      <c r="AC347" s="27"/>
      <c r="AD347" s="27"/>
      <c r="AE347" s="30"/>
      <c r="AF347" s="30"/>
      <c r="AG347" s="30"/>
      <c r="AH347" s="30"/>
      <c r="AI347" s="30"/>
      <c r="AJ347" s="30"/>
      <c r="AK347" s="30"/>
      <c r="AL347" s="30"/>
      <c r="AM347" s="30"/>
      <c r="AN347" s="30"/>
      <c r="AO347" s="30"/>
      <c r="AP347" s="30"/>
      <c r="AR347" s="4"/>
      <c r="AS347" s="4"/>
      <c r="AU347" s="4"/>
      <c r="AV347" s="4"/>
      <c r="AX347" s="4"/>
      <c r="AY347" s="4"/>
      <c r="BA347" s="4"/>
      <c r="BB347" s="4"/>
      <c r="BD347" s="4"/>
      <c r="BE347" s="4"/>
      <c r="BG347" s="4"/>
      <c r="BH347" s="4"/>
      <c r="BJ347" s="4"/>
      <c r="BK347" s="4"/>
      <c r="BM347" s="4"/>
      <c r="BN347" s="4"/>
      <c r="BO347" s="4"/>
      <c r="BP347" s="4"/>
      <c r="BQ347" s="4"/>
      <c r="BR347" s="4"/>
      <c r="BS347" s="4"/>
      <c r="BT347" s="4"/>
      <c r="BU347" s="4"/>
      <c r="BV347" s="4"/>
      <c r="BW347" s="4"/>
      <c r="BX347" s="29"/>
      <c r="BY347" s="4"/>
      <c r="BZ347" s="4"/>
      <c r="CA347" s="18"/>
      <c r="CB347" s="18"/>
      <c r="CD347" s="18"/>
      <c r="CE347" s="18"/>
      <c r="CG347" s="18"/>
      <c r="CI347" s="18"/>
      <c r="CK347" s="18"/>
      <c r="CL347" s="18"/>
      <c r="CN347" s="18"/>
      <c r="CO347" s="18"/>
      <c r="CP347" s="18"/>
      <c r="CT347" s="18"/>
      <c r="CU347" s="18"/>
      <c r="CV347" s="18"/>
      <c r="CW347" s="18"/>
      <c r="CX347" s="18"/>
      <c r="CY347" s="18"/>
      <c r="CZ347" s="18"/>
      <c r="DA347" s="18"/>
      <c r="DB347" s="18"/>
      <c r="DC347" s="18"/>
      <c r="DD347" s="18"/>
      <c r="DF347" s="18"/>
      <c r="DH347" s="18"/>
      <c r="ED347" s="31"/>
      <c r="EE347" s="31"/>
      <c r="ER347" s="18"/>
      <c r="ET347" s="27"/>
      <c r="EU347" s="27"/>
      <c r="EV347" s="27"/>
      <c r="EW347" s="18"/>
      <c r="EX347" s="18"/>
      <c r="EY347" s="18"/>
      <c r="EZ347" s="18"/>
      <c r="FA347" s="18"/>
      <c r="FB347" s="18"/>
      <c r="FC347" s="18"/>
      <c r="FD347" s="18"/>
      <c r="FE347" s="18"/>
      <c r="FF347" s="18"/>
      <c r="FG347" s="18"/>
      <c r="FH347" s="18"/>
      <c r="FI347" s="18"/>
      <c r="FJ347" s="18"/>
      <c r="FK347" s="18"/>
      <c r="FL347" s="18"/>
      <c r="FM347" s="18"/>
      <c r="FO347" s="18"/>
      <c r="FQ347" s="18"/>
      <c r="FS347" s="18"/>
      <c r="FT347" s="18"/>
      <c r="FU347" s="18"/>
      <c r="FV347" s="18"/>
      <c r="FW347" s="18"/>
      <c r="FX347" s="18"/>
      <c r="FY347" s="18"/>
      <c r="FZ347" s="18"/>
      <c r="GB347" s="18"/>
      <c r="GD347" s="18"/>
      <c r="GE347" s="18"/>
    </row>
    <row r="348" spans="1:187" s="5" customFormat="1" x14ac:dyDescent="0.2">
      <c r="A348" s="26"/>
      <c r="B348" s="18"/>
      <c r="C348" s="18"/>
      <c r="G348" s="27"/>
      <c r="H348" s="27"/>
      <c r="I348" s="27"/>
      <c r="J348" s="27"/>
      <c r="K348" s="27"/>
      <c r="L348" s="27"/>
      <c r="M348" s="27"/>
      <c r="N348" s="27"/>
      <c r="O348" s="27"/>
      <c r="P348" s="27"/>
      <c r="Q348" s="27"/>
      <c r="R348" s="27"/>
      <c r="S348" s="27"/>
      <c r="T348" s="27"/>
      <c r="U348" s="27"/>
      <c r="V348" s="27"/>
      <c r="W348" s="27"/>
      <c r="X348" s="27"/>
      <c r="Y348" s="27"/>
      <c r="Z348" s="27"/>
      <c r="AA348" s="27"/>
      <c r="AB348" s="27"/>
      <c r="AC348" s="27"/>
      <c r="AD348" s="27"/>
      <c r="AE348" s="30"/>
      <c r="AF348" s="30"/>
      <c r="AG348" s="30"/>
      <c r="AH348" s="30"/>
      <c r="AI348" s="30"/>
      <c r="AJ348" s="30"/>
      <c r="AK348" s="30"/>
      <c r="AL348" s="30"/>
      <c r="AM348" s="30"/>
      <c r="AN348" s="30"/>
      <c r="AO348" s="30"/>
      <c r="AP348" s="30"/>
      <c r="AR348" s="4"/>
      <c r="AS348" s="4"/>
      <c r="AU348" s="4"/>
      <c r="AV348" s="4"/>
      <c r="AX348" s="4"/>
      <c r="AY348" s="4"/>
      <c r="BA348" s="4"/>
      <c r="BB348" s="4"/>
      <c r="BD348" s="4"/>
      <c r="BE348" s="4"/>
      <c r="BG348" s="4"/>
      <c r="BH348" s="4"/>
      <c r="BJ348" s="4"/>
      <c r="BK348" s="4"/>
      <c r="BM348" s="4"/>
      <c r="BN348" s="4"/>
      <c r="BO348" s="4"/>
      <c r="BP348" s="4"/>
      <c r="BQ348" s="4"/>
      <c r="BR348" s="4"/>
      <c r="BS348" s="4"/>
      <c r="BT348" s="4"/>
      <c r="BU348" s="4"/>
      <c r="BV348" s="4"/>
      <c r="BW348" s="4"/>
      <c r="BX348" s="29"/>
      <c r="BY348" s="4"/>
      <c r="BZ348" s="4"/>
      <c r="CA348" s="18"/>
      <c r="CB348" s="18"/>
      <c r="CC348" s="18"/>
      <c r="CD348" s="18"/>
      <c r="CE348" s="18"/>
      <c r="CG348" s="18"/>
      <c r="CH348" s="18"/>
      <c r="CI348" s="18"/>
      <c r="CJ348" s="18"/>
      <c r="CK348" s="18"/>
      <c r="CL348" s="18"/>
      <c r="CN348" s="18"/>
      <c r="CO348" s="18"/>
      <c r="CP348" s="18"/>
      <c r="CT348" s="18"/>
      <c r="CU348" s="18"/>
      <c r="CV348" s="18"/>
      <c r="CW348" s="18"/>
      <c r="CX348" s="18"/>
      <c r="CY348" s="18"/>
      <c r="CZ348" s="18"/>
      <c r="DA348" s="18"/>
      <c r="DB348" s="18"/>
      <c r="DC348" s="18"/>
      <c r="DD348" s="18"/>
      <c r="DF348" s="18"/>
      <c r="DG348" s="18"/>
      <c r="DH348" s="18"/>
      <c r="ED348" s="31"/>
      <c r="EE348" s="31"/>
      <c r="EF348" s="18"/>
      <c r="ET348" s="27"/>
      <c r="EU348" s="27"/>
      <c r="EV348" s="27"/>
      <c r="EW348" s="18"/>
      <c r="EX348" s="18"/>
      <c r="EY348" s="18"/>
      <c r="EZ348" s="18"/>
      <c r="FA348" s="18"/>
      <c r="FB348" s="18"/>
      <c r="FC348" s="18"/>
      <c r="FD348" s="18"/>
      <c r="FE348" s="18"/>
      <c r="FF348" s="18"/>
      <c r="FG348" s="18"/>
      <c r="FH348" s="18"/>
      <c r="FI348" s="18"/>
      <c r="FJ348" s="18"/>
      <c r="FK348" s="18"/>
      <c r="FL348" s="18"/>
      <c r="FM348" s="18"/>
      <c r="FO348" s="18"/>
      <c r="FQ348" s="18"/>
      <c r="FS348" s="18"/>
      <c r="FU348" s="18"/>
      <c r="FV348" s="18"/>
      <c r="FW348" s="18"/>
      <c r="FX348" s="18"/>
      <c r="FY348" s="18"/>
      <c r="FZ348" s="18"/>
      <c r="GA348" s="18"/>
      <c r="GB348" s="18"/>
      <c r="GE348" s="18"/>
    </row>
    <row r="349" spans="1:187" s="5" customFormat="1" x14ac:dyDescent="0.2">
      <c r="A349" s="26"/>
      <c r="G349" s="27"/>
      <c r="H349" s="27"/>
      <c r="I349" s="27"/>
      <c r="J349" s="27"/>
      <c r="K349" s="27"/>
      <c r="L349" s="27"/>
      <c r="M349" s="27"/>
      <c r="N349" s="27"/>
      <c r="O349" s="27"/>
      <c r="P349" s="27"/>
      <c r="Q349" s="27"/>
      <c r="R349" s="27"/>
      <c r="S349" s="27"/>
      <c r="T349" s="27"/>
      <c r="U349" s="27"/>
      <c r="V349" s="27"/>
      <c r="W349" s="27"/>
      <c r="X349" s="27"/>
      <c r="Y349" s="27"/>
      <c r="Z349" s="27"/>
      <c r="AA349" s="27"/>
      <c r="AB349" s="27"/>
      <c r="AC349" s="27"/>
      <c r="AD349" s="27"/>
      <c r="AE349" s="30"/>
      <c r="AF349" s="30"/>
      <c r="AG349" s="30"/>
      <c r="AH349" s="30"/>
      <c r="AI349" s="30"/>
      <c r="AJ349" s="30"/>
      <c r="AK349" s="30"/>
      <c r="AL349" s="30"/>
      <c r="AM349" s="30"/>
      <c r="AN349" s="30"/>
      <c r="AO349" s="30"/>
      <c r="AP349" s="30"/>
      <c r="AR349" s="4"/>
      <c r="AS349" s="4"/>
      <c r="AU349" s="4"/>
      <c r="AV349" s="4"/>
      <c r="AX349" s="4"/>
      <c r="AY349" s="4"/>
      <c r="BA349" s="4"/>
      <c r="BB349" s="4"/>
      <c r="BD349" s="4"/>
      <c r="BE349" s="4"/>
      <c r="BG349" s="4"/>
      <c r="BH349" s="4"/>
      <c r="BJ349" s="4"/>
      <c r="BK349" s="4"/>
      <c r="BM349" s="4"/>
      <c r="BN349" s="4"/>
      <c r="BO349" s="4"/>
      <c r="BP349" s="4"/>
      <c r="BQ349" s="4"/>
      <c r="BR349" s="4"/>
      <c r="BS349" s="4"/>
      <c r="BT349" s="4"/>
      <c r="BU349" s="4"/>
      <c r="BV349" s="4"/>
      <c r="BW349" s="4"/>
      <c r="BX349" s="29"/>
      <c r="BY349" s="4"/>
      <c r="BZ349" s="4"/>
      <c r="CA349" s="18"/>
      <c r="CB349" s="18"/>
      <c r="CD349" s="18"/>
      <c r="CE349" s="18"/>
      <c r="CG349" s="18"/>
      <c r="CI349" s="18"/>
      <c r="CK349" s="18"/>
      <c r="CL349" s="18"/>
      <c r="CN349" s="18"/>
      <c r="CO349" s="18"/>
      <c r="CP349" s="18"/>
      <c r="CT349" s="18"/>
      <c r="CU349" s="18"/>
      <c r="CV349" s="18"/>
      <c r="CW349" s="18"/>
      <c r="CX349" s="18"/>
      <c r="CY349" s="18"/>
      <c r="CZ349" s="18"/>
      <c r="DA349" s="18"/>
      <c r="DB349" s="18"/>
      <c r="DC349" s="18"/>
      <c r="DD349" s="18"/>
      <c r="DF349" s="18"/>
      <c r="DH349" s="18"/>
      <c r="ED349" s="31"/>
      <c r="EE349" s="31"/>
      <c r="ER349" s="18"/>
      <c r="ET349" s="27"/>
      <c r="EU349" s="27"/>
      <c r="EV349" s="27"/>
      <c r="EW349" s="18"/>
      <c r="EX349" s="18"/>
      <c r="EY349" s="18"/>
      <c r="EZ349" s="18"/>
      <c r="FA349" s="18"/>
      <c r="FB349" s="18"/>
      <c r="FC349" s="18"/>
      <c r="FD349" s="18"/>
      <c r="FE349" s="18"/>
      <c r="FF349" s="18"/>
      <c r="FG349" s="18"/>
      <c r="FI349" s="18"/>
      <c r="FJ349" s="18"/>
      <c r="FK349" s="18"/>
      <c r="FL349" s="18"/>
      <c r="FM349" s="18"/>
      <c r="FO349" s="18"/>
      <c r="FQ349" s="18"/>
      <c r="FS349" s="18"/>
      <c r="FT349" s="18"/>
      <c r="FU349" s="18"/>
      <c r="FV349" s="18"/>
      <c r="FW349" s="18"/>
      <c r="FX349" s="18"/>
      <c r="FY349" s="18"/>
      <c r="FZ349" s="18"/>
      <c r="GB349" s="18"/>
      <c r="GD349" s="18"/>
      <c r="GE349" s="18"/>
    </row>
    <row r="350" spans="1:187" s="5" customFormat="1" x14ac:dyDescent="0.2">
      <c r="A350" s="26"/>
      <c r="G350" s="27"/>
      <c r="H350" s="27"/>
      <c r="I350" s="27"/>
      <c r="J350" s="27"/>
      <c r="K350" s="27"/>
      <c r="L350" s="27"/>
      <c r="M350" s="27"/>
      <c r="N350" s="27"/>
      <c r="O350" s="27"/>
      <c r="P350" s="27"/>
      <c r="Q350" s="27"/>
      <c r="R350" s="27"/>
      <c r="S350" s="27"/>
      <c r="T350" s="27"/>
      <c r="U350" s="27"/>
      <c r="V350" s="27"/>
      <c r="W350" s="27"/>
      <c r="X350" s="27"/>
      <c r="Y350" s="27"/>
      <c r="Z350" s="27"/>
      <c r="AA350" s="27"/>
      <c r="AB350" s="27"/>
      <c r="AC350" s="27"/>
      <c r="AD350" s="27"/>
      <c r="AE350" s="30"/>
      <c r="AF350" s="30"/>
      <c r="AG350" s="30"/>
      <c r="AH350" s="30"/>
      <c r="AI350" s="30"/>
      <c r="AJ350" s="30"/>
      <c r="AK350" s="30"/>
      <c r="AL350" s="30"/>
      <c r="AM350" s="30"/>
      <c r="AN350" s="30"/>
      <c r="AO350" s="30"/>
      <c r="AP350" s="30"/>
      <c r="AR350" s="4"/>
      <c r="AS350" s="4"/>
      <c r="AU350" s="4"/>
      <c r="AV350" s="4"/>
      <c r="AX350" s="4"/>
      <c r="AY350" s="4"/>
      <c r="BA350" s="4"/>
      <c r="BB350" s="4"/>
      <c r="BD350" s="4"/>
      <c r="BE350" s="4"/>
      <c r="BG350" s="4"/>
      <c r="BH350" s="4"/>
      <c r="BJ350" s="4"/>
      <c r="BK350" s="4"/>
      <c r="BM350" s="4"/>
      <c r="BN350" s="4"/>
      <c r="BO350" s="4"/>
      <c r="BP350" s="4"/>
      <c r="BQ350" s="4"/>
      <c r="BR350" s="4"/>
      <c r="BS350" s="4"/>
      <c r="BT350" s="4"/>
      <c r="BU350" s="4"/>
      <c r="BV350" s="4"/>
      <c r="BW350" s="4"/>
      <c r="BX350" s="29"/>
      <c r="BY350" s="4"/>
      <c r="BZ350" s="4"/>
      <c r="CA350" s="18"/>
      <c r="CB350" s="18"/>
      <c r="CD350" s="18"/>
      <c r="CE350" s="18"/>
      <c r="CG350" s="18"/>
      <c r="CI350" s="18"/>
      <c r="CK350" s="18"/>
      <c r="CL350" s="18"/>
      <c r="CN350" s="18"/>
      <c r="CO350" s="18"/>
      <c r="CP350" s="18"/>
      <c r="CT350" s="18"/>
      <c r="CU350" s="18"/>
      <c r="CV350" s="18"/>
      <c r="CW350" s="18"/>
      <c r="CX350" s="18"/>
      <c r="CY350" s="18"/>
      <c r="CZ350" s="18"/>
      <c r="DA350" s="18"/>
      <c r="DB350" s="18"/>
      <c r="DC350" s="18"/>
      <c r="DD350" s="18"/>
      <c r="DF350" s="18"/>
      <c r="DH350" s="18"/>
      <c r="ED350" s="31"/>
      <c r="EE350" s="31"/>
      <c r="EK350" s="18"/>
      <c r="ET350" s="27"/>
      <c r="EU350" s="27"/>
      <c r="EV350" s="27"/>
      <c r="EW350" s="18"/>
      <c r="EX350" s="18"/>
      <c r="EY350" s="18"/>
      <c r="EZ350" s="18"/>
      <c r="FA350" s="18"/>
      <c r="FB350" s="18"/>
      <c r="FC350" s="18"/>
      <c r="FD350" s="18"/>
      <c r="FE350" s="18"/>
      <c r="FF350" s="18"/>
      <c r="FG350" s="18"/>
      <c r="FH350" s="18"/>
      <c r="FI350" s="18"/>
      <c r="FJ350" s="18"/>
      <c r="FK350" s="18"/>
      <c r="FL350" s="18"/>
      <c r="FM350" s="18"/>
      <c r="FN350" s="18"/>
      <c r="FO350" s="18"/>
      <c r="FQ350" s="18"/>
      <c r="FS350" s="18"/>
      <c r="FU350" s="18"/>
      <c r="FV350" s="18"/>
      <c r="FW350" s="18"/>
      <c r="FX350" s="18"/>
      <c r="FY350" s="18"/>
      <c r="FZ350" s="18"/>
      <c r="GA350" s="18"/>
      <c r="GB350" s="18"/>
      <c r="GD350" s="18"/>
      <c r="GE350" s="18"/>
    </row>
    <row r="351" spans="1:187" s="5" customFormat="1" x14ac:dyDescent="0.2">
      <c r="A351" s="26"/>
      <c r="G351" s="27"/>
      <c r="H351" s="27"/>
      <c r="I351" s="27"/>
      <c r="J351" s="27"/>
      <c r="K351" s="27"/>
      <c r="L351" s="27"/>
      <c r="M351" s="27"/>
      <c r="N351" s="27"/>
      <c r="O351" s="27"/>
      <c r="P351" s="27"/>
      <c r="Q351" s="27"/>
      <c r="R351" s="27"/>
      <c r="S351" s="27"/>
      <c r="T351" s="27"/>
      <c r="U351" s="27"/>
      <c r="V351" s="27"/>
      <c r="W351" s="27"/>
      <c r="X351" s="27"/>
      <c r="Y351" s="27"/>
      <c r="Z351" s="27"/>
      <c r="AA351" s="27"/>
      <c r="AB351" s="27"/>
      <c r="AC351" s="27"/>
      <c r="AD351" s="27"/>
      <c r="AE351" s="30"/>
      <c r="AF351" s="30"/>
      <c r="AG351" s="30"/>
      <c r="AH351" s="30"/>
      <c r="AI351" s="30"/>
      <c r="AJ351" s="30"/>
      <c r="AK351" s="30"/>
      <c r="AL351" s="30"/>
      <c r="AM351" s="30"/>
      <c r="AN351" s="30"/>
      <c r="AO351" s="30"/>
      <c r="AP351" s="30"/>
      <c r="AR351" s="4"/>
      <c r="AS351" s="4"/>
      <c r="AU351" s="4"/>
      <c r="AV351" s="4"/>
      <c r="AX351" s="4"/>
      <c r="AY351" s="4"/>
      <c r="BA351" s="4"/>
      <c r="BB351" s="4"/>
      <c r="BD351" s="4"/>
      <c r="BE351" s="4"/>
      <c r="BG351" s="4"/>
      <c r="BH351" s="4"/>
      <c r="BJ351" s="4"/>
      <c r="BK351" s="4"/>
      <c r="BM351" s="4"/>
      <c r="BN351" s="4"/>
      <c r="BO351" s="4"/>
      <c r="BP351" s="4"/>
      <c r="BQ351" s="4"/>
      <c r="BR351" s="4"/>
      <c r="BS351" s="4"/>
      <c r="BT351" s="4"/>
      <c r="BU351" s="4"/>
      <c r="BV351" s="4"/>
      <c r="BW351" s="4"/>
      <c r="BX351" s="29"/>
      <c r="BY351" s="4"/>
      <c r="BZ351" s="4"/>
      <c r="CA351" s="18"/>
      <c r="CB351" s="18"/>
      <c r="CD351" s="18"/>
      <c r="CE351" s="18"/>
      <c r="CG351" s="18"/>
      <c r="CI351" s="18"/>
      <c r="CK351" s="18"/>
      <c r="CL351" s="18"/>
      <c r="CN351" s="18"/>
      <c r="CO351" s="18"/>
      <c r="CP351" s="18"/>
      <c r="CT351" s="18"/>
      <c r="CU351" s="18"/>
      <c r="CV351" s="18"/>
      <c r="CW351" s="18"/>
      <c r="CX351" s="18"/>
      <c r="CY351" s="18"/>
      <c r="CZ351" s="18"/>
      <c r="DA351" s="18"/>
      <c r="DB351" s="18"/>
      <c r="DC351" s="18"/>
      <c r="DD351" s="18"/>
      <c r="DF351" s="18"/>
      <c r="DH351" s="18"/>
      <c r="ED351" s="31"/>
      <c r="EE351" s="31"/>
      <c r="ET351" s="27"/>
      <c r="EU351" s="27"/>
      <c r="EV351" s="27"/>
      <c r="EW351" s="18"/>
      <c r="EX351" s="18"/>
      <c r="EY351" s="18"/>
      <c r="EZ351" s="18"/>
      <c r="FA351" s="18"/>
      <c r="FB351" s="18"/>
      <c r="FC351" s="18"/>
      <c r="FD351" s="18"/>
      <c r="FE351" s="18"/>
      <c r="FF351" s="18"/>
      <c r="FG351" s="18"/>
      <c r="FH351" s="18"/>
      <c r="FI351" s="18"/>
      <c r="FJ351" s="18"/>
      <c r="FK351" s="18"/>
      <c r="FL351" s="18"/>
      <c r="FM351" s="18"/>
      <c r="FO351" s="18"/>
      <c r="FQ351" s="18"/>
      <c r="FS351" s="18"/>
      <c r="FU351" s="18"/>
      <c r="FV351" s="18"/>
      <c r="FW351" s="18"/>
      <c r="FX351" s="18"/>
      <c r="FY351" s="18"/>
      <c r="FZ351" s="18"/>
      <c r="GB351" s="18"/>
      <c r="GD351" s="18"/>
      <c r="GE351" s="18"/>
    </row>
    <row r="352" spans="1:187" s="5" customFormat="1" x14ac:dyDescent="0.2">
      <c r="A352" s="26"/>
      <c r="G352" s="27"/>
      <c r="H352" s="27"/>
      <c r="I352" s="27"/>
      <c r="J352" s="27"/>
      <c r="K352" s="27"/>
      <c r="L352" s="27"/>
      <c r="M352" s="27"/>
      <c r="N352" s="27"/>
      <c r="O352" s="27"/>
      <c r="P352" s="27"/>
      <c r="Q352" s="27"/>
      <c r="R352" s="27"/>
      <c r="S352" s="27"/>
      <c r="T352" s="27"/>
      <c r="U352" s="27"/>
      <c r="V352" s="27"/>
      <c r="W352" s="27"/>
      <c r="X352" s="27"/>
      <c r="Y352" s="27"/>
      <c r="Z352" s="27"/>
      <c r="AA352" s="27"/>
      <c r="AB352" s="27"/>
      <c r="AC352" s="27"/>
      <c r="AD352" s="27"/>
      <c r="AE352" s="30"/>
      <c r="AF352" s="30"/>
      <c r="AG352" s="30"/>
      <c r="AH352" s="30"/>
      <c r="AI352" s="30"/>
      <c r="AJ352" s="30"/>
      <c r="AK352" s="30"/>
      <c r="AL352" s="30"/>
      <c r="AM352" s="30"/>
      <c r="AN352" s="30"/>
      <c r="AO352" s="30"/>
      <c r="AP352" s="30"/>
      <c r="AR352" s="4"/>
      <c r="AS352" s="4"/>
      <c r="AU352" s="4"/>
      <c r="AV352" s="4"/>
      <c r="AX352" s="4"/>
      <c r="AY352" s="4"/>
      <c r="BA352" s="4"/>
      <c r="BB352" s="4"/>
      <c r="BD352" s="4"/>
      <c r="BE352" s="4"/>
      <c r="BG352" s="4"/>
      <c r="BH352" s="4"/>
      <c r="BJ352" s="4"/>
      <c r="BK352" s="4"/>
      <c r="BM352" s="4"/>
      <c r="BN352" s="4"/>
      <c r="BO352" s="4"/>
      <c r="BP352" s="4"/>
      <c r="BQ352" s="4"/>
      <c r="BR352" s="4"/>
      <c r="BS352" s="4"/>
      <c r="BT352" s="4"/>
      <c r="BU352" s="4"/>
      <c r="BV352" s="4"/>
      <c r="BW352" s="4"/>
      <c r="BX352" s="29"/>
      <c r="BY352" s="4"/>
      <c r="BZ352" s="4"/>
      <c r="CA352" s="18"/>
      <c r="CB352" s="18"/>
      <c r="CD352" s="18"/>
      <c r="CE352" s="18"/>
      <c r="CG352" s="18"/>
      <c r="CI352" s="18"/>
      <c r="CK352" s="18"/>
      <c r="CL352" s="18"/>
      <c r="CN352" s="18"/>
      <c r="CO352" s="18"/>
      <c r="CP352" s="18"/>
      <c r="CT352" s="18"/>
      <c r="CU352" s="18"/>
      <c r="CV352" s="18"/>
      <c r="CW352" s="18"/>
      <c r="CX352" s="18"/>
      <c r="CY352" s="18"/>
      <c r="CZ352" s="18"/>
      <c r="DA352" s="18"/>
      <c r="DB352" s="18"/>
      <c r="DC352" s="18"/>
      <c r="DD352" s="18"/>
      <c r="DF352" s="18"/>
      <c r="DH352" s="18"/>
      <c r="ED352" s="31"/>
      <c r="EE352" s="31"/>
      <c r="ET352" s="27"/>
      <c r="EU352" s="27"/>
      <c r="EV352" s="27"/>
      <c r="EW352" s="18"/>
      <c r="EX352" s="18"/>
      <c r="EY352" s="18"/>
      <c r="EZ352" s="18"/>
      <c r="FA352" s="18"/>
      <c r="FB352" s="18"/>
      <c r="FC352" s="18"/>
      <c r="FD352" s="18"/>
      <c r="FE352" s="18"/>
      <c r="FF352" s="18"/>
      <c r="FG352" s="18"/>
      <c r="FH352" s="18"/>
      <c r="FI352" s="18"/>
      <c r="FJ352" s="18"/>
      <c r="FK352" s="18"/>
      <c r="FL352" s="18"/>
      <c r="FM352" s="18"/>
      <c r="FO352" s="18"/>
      <c r="FP352" s="18"/>
      <c r="FQ352" s="18"/>
      <c r="FS352" s="18"/>
      <c r="FU352" s="18"/>
      <c r="FV352" s="18"/>
      <c r="FW352" s="18"/>
      <c r="FX352" s="18"/>
      <c r="FY352" s="18"/>
      <c r="FZ352" s="18"/>
      <c r="GB352" s="18"/>
      <c r="GD352" s="18"/>
      <c r="GE352" s="18"/>
    </row>
    <row r="353" spans="1:187" s="5" customFormat="1" x14ac:dyDescent="0.2">
      <c r="A353" s="26"/>
      <c r="G353" s="27"/>
      <c r="H353" s="27"/>
      <c r="I353" s="27"/>
      <c r="J353" s="27"/>
      <c r="K353" s="27"/>
      <c r="L353" s="27"/>
      <c r="M353" s="27"/>
      <c r="N353" s="27"/>
      <c r="O353" s="27"/>
      <c r="P353" s="27"/>
      <c r="Q353" s="27"/>
      <c r="R353" s="27"/>
      <c r="S353" s="27"/>
      <c r="T353" s="27"/>
      <c r="U353" s="27"/>
      <c r="V353" s="27"/>
      <c r="W353" s="27"/>
      <c r="X353" s="27"/>
      <c r="Y353" s="27"/>
      <c r="Z353" s="27"/>
      <c r="AA353" s="27"/>
      <c r="AB353" s="27"/>
      <c r="AC353" s="27"/>
      <c r="AD353" s="27"/>
      <c r="AE353" s="30"/>
      <c r="AF353" s="30"/>
      <c r="AG353" s="30"/>
      <c r="AH353" s="30"/>
      <c r="AI353" s="30"/>
      <c r="AJ353" s="30"/>
      <c r="AK353" s="30"/>
      <c r="AL353" s="30"/>
      <c r="AM353" s="30"/>
      <c r="AN353" s="30"/>
      <c r="AO353" s="30"/>
      <c r="AP353" s="30"/>
      <c r="AR353" s="4"/>
      <c r="AS353" s="4"/>
      <c r="AU353" s="4"/>
      <c r="AV353" s="4"/>
      <c r="AX353" s="4"/>
      <c r="AY353" s="4"/>
      <c r="BA353" s="4"/>
      <c r="BB353" s="4"/>
      <c r="BD353" s="4"/>
      <c r="BE353" s="4"/>
      <c r="BG353" s="4"/>
      <c r="BH353" s="4"/>
      <c r="BJ353" s="4"/>
      <c r="BK353" s="4"/>
      <c r="BM353" s="4"/>
      <c r="BN353" s="4"/>
      <c r="BO353" s="4"/>
      <c r="BP353" s="4"/>
      <c r="BQ353" s="4"/>
      <c r="BR353" s="4"/>
      <c r="BS353" s="4"/>
      <c r="BT353" s="4"/>
      <c r="BU353" s="4"/>
      <c r="BV353" s="4"/>
      <c r="BW353" s="4"/>
      <c r="BX353" s="29"/>
      <c r="BY353" s="4"/>
      <c r="BZ353" s="4"/>
      <c r="CA353" s="18"/>
      <c r="CB353" s="18"/>
      <c r="CD353" s="18"/>
      <c r="CE353" s="18"/>
      <c r="CG353" s="18"/>
      <c r="CH353" s="18"/>
      <c r="CI353" s="18"/>
      <c r="CJ353" s="18"/>
      <c r="CK353" s="18"/>
      <c r="CL353" s="18"/>
      <c r="CN353" s="18"/>
      <c r="CO353" s="18"/>
      <c r="CP353" s="18"/>
      <c r="CS353" s="18"/>
      <c r="CT353" s="18"/>
      <c r="CU353" s="18"/>
      <c r="CV353" s="18"/>
      <c r="CW353" s="18"/>
      <c r="CX353" s="18"/>
      <c r="CY353" s="18"/>
      <c r="CZ353" s="18"/>
      <c r="DA353" s="18"/>
      <c r="DB353" s="18"/>
      <c r="DC353" s="18"/>
      <c r="DD353" s="18"/>
      <c r="DE353" s="18"/>
      <c r="DF353" s="18"/>
      <c r="DG353" s="18"/>
      <c r="DH353" s="18"/>
      <c r="DI353" s="18"/>
      <c r="DP353" s="18"/>
      <c r="DR353" s="18"/>
      <c r="EA353" s="18"/>
      <c r="EC353" s="18"/>
      <c r="ED353" s="31"/>
      <c r="EE353" s="31"/>
      <c r="EF353" s="18"/>
      <c r="EH353" s="18"/>
      <c r="ET353" s="27"/>
      <c r="EU353" s="27"/>
      <c r="EV353" s="27"/>
      <c r="EW353" s="18"/>
      <c r="EX353" s="18"/>
      <c r="EY353" s="18"/>
      <c r="EZ353" s="18"/>
      <c r="FA353" s="18"/>
      <c r="FB353" s="18"/>
      <c r="FC353" s="18"/>
      <c r="FD353" s="18"/>
      <c r="FE353" s="18"/>
      <c r="FF353" s="18"/>
      <c r="FG353" s="18"/>
      <c r="FH353" s="18"/>
      <c r="FI353" s="18"/>
      <c r="FJ353" s="18"/>
      <c r="FK353" s="18"/>
      <c r="FL353" s="18"/>
      <c r="FM353" s="18"/>
      <c r="FN353" s="18"/>
      <c r="FO353" s="18"/>
      <c r="FQ353" s="18"/>
      <c r="FS353" s="18"/>
      <c r="FU353" s="18"/>
      <c r="FV353" s="18"/>
      <c r="FW353" s="18"/>
      <c r="FX353" s="18"/>
      <c r="FY353" s="18"/>
      <c r="FZ353" s="18"/>
      <c r="GA353" s="18"/>
      <c r="GB353" s="18"/>
      <c r="GD353" s="18"/>
      <c r="GE353" s="18"/>
    </row>
    <row r="354" spans="1:187" s="5" customFormat="1" x14ac:dyDescent="0.2">
      <c r="A354" s="26"/>
      <c r="G354" s="27"/>
      <c r="H354" s="27"/>
      <c r="I354" s="27"/>
      <c r="J354" s="27"/>
      <c r="K354" s="27"/>
      <c r="L354" s="27"/>
      <c r="M354" s="27"/>
      <c r="N354" s="27"/>
      <c r="O354" s="27"/>
      <c r="P354" s="27"/>
      <c r="Q354" s="27"/>
      <c r="R354" s="27"/>
      <c r="S354" s="27"/>
      <c r="T354" s="27"/>
      <c r="U354" s="27"/>
      <c r="V354" s="27"/>
      <c r="W354" s="27"/>
      <c r="X354" s="27"/>
      <c r="Y354" s="27"/>
      <c r="Z354" s="27"/>
      <c r="AA354" s="27"/>
      <c r="AB354" s="27"/>
      <c r="AC354" s="27"/>
      <c r="AD354" s="27"/>
      <c r="AE354" s="30"/>
      <c r="AF354" s="30"/>
      <c r="AG354" s="30"/>
      <c r="AH354" s="30"/>
      <c r="AI354" s="30"/>
      <c r="AJ354" s="30"/>
      <c r="AK354" s="30"/>
      <c r="AL354" s="30"/>
      <c r="AM354" s="30"/>
      <c r="AN354" s="30"/>
      <c r="AO354" s="30"/>
      <c r="AP354" s="30"/>
      <c r="AR354" s="4"/>
      <c r="AS354" s="4"/>
      <c r="AU354" s="4"/>
      <c r="AV354" s="4"/>
      <c r="AX354" s="4"/>
      <c r="AY354" s="4"/>
      <c r="BA354" s="4"/>
      <c r="BB354" s="4"/>
      <c r="BD354" s="4"/>
      <c r="BE354" s="4"/>
      <c r="BG354" s="4"/>
      <c r="BH354" s="4"/>
      <c r="BJ354" s="4"/>
      <c r="BK354" s="4"/>
      <c r="BM354" s="4"/>
      <c r="BN354" s="4"/>
      <c r="BO354" s="4"/>
      <c r="BP354" s="4"/>
      <c r="BQ354" s="4"/>
      <c r="BR354" s="4"/>
      <c r="BS354" s="4"/>
      <c r="BT354" s="4"/>
      <c r="BU354" s="4"/>
      <c r="BV354" s="4"/>
      <c r="BW354" s="4"/>
      <c r="BX354" s="29"/>
      <c r="BY354" s="4"/>
      <c r="BZ354" s="4"/>
      <c r="CA354" s="18"/>
      <c r="CB354" s="18"/>
      <c r="CD354" s="18"/>
      <c r="CE354" s="18"/>
      <c r="CG354" s="18"/>
      <c r="CI354" s="18"/>
      <c r="CK354" s="18"/>
      <c r="CL354" s="18"/>
      <c r="CN354" s="18"/>
      <c r="CO354" s="18"/>
      <c r="CP354" s="18"/>
      <c r="CT354" s="18"/>
      <c r="CU354" s="18"/>
      <c r="CV354" s="18"/>
      <c r="CW354" s="18"/>
      <c r="CX354" s="18"/>
      <c r="CY354" s="18"/>
      <c r="CZ354" s="18"/>
      <c r="DA354" s="18"/>
      <c r="DB354" s="18"/>
      <c r="DC354" s="18"/>
      <c r="DD354" s="18"/>
      <c r="DF354" s="18"/>
      <c r="DH354" s="18"/>
      <c r="ED354" s="31"/>
      <c r="EE354" s="31"/>
      <c r="ER354" s="18"/>
      <c r="ET354" s="27"/>
      <c r="EU354" s="27"/>
      <c r="EV354" s="27"/>
      <c r="EW354" s="18"/>
      <c r="EX354" s="18"/>
      <c r="EY354" s="18"/>
      <c r="EZ354" s="18"/>
      <c r="FA354" s="18"/>
      <c r="FB354" s="18"/>
      <c r="FC354" s="18"/>
      <c r="FD354" s="18"/>
      <c r="FE354" s="18"/>
      <c r="FF354" s="18"/>
      <c r="FG354" s="18"/>
      <c r="FH354" s="18"/>
      <c r="FI354" s="18"/>
      <c r="FJ354" s="18"/>
      <c r="FK354" s="18"/>
      <c r="FL354" s="18"/>
      <c r="FM354" s="18"/>
      <c r="FO354" s="18"/>
      <c r="FQ354" s="18"/>
      <c r="FS354" s="18"/>
      <c r="FT354" s="18"/>
      <c r="FU354" s="18"/>
      <c r="FV354" s="18"/>
      <c r="FW354" s="18"/>
      <c r="FX354" s="18"/>
      <c r="FY354" s="18"/>
      <c r="FZ354" s="18"/>
      <c r="GB354" s="18"/>
      <c r="GD354" s="18"/>
      <c r="GE354" s="18"/>
    </row>
    <row r="355" spans="1:187" s="5" customFormat="1" x14ac:dyDescent="0.2">
      <c r="A355" s="26"/>
      <c r="G355" s="27"/>
      <c r="H355" s="27"/>
      <c r="I355" s="27"/>
      <c r="J355" s="27"/>
      <c r="K355" s="27"/>
      <c r="L355" s="27"/>
      <c r="M355" s="27"/>
      <c r="N355" s="27"/>
      <c r="O355" s="27"/>
      <c r="P355" s="27"/>
      <c r="Q355" s="27"/>
      <c r="R355" s="27"/>
      <c r="S355" s="27"/>
      <c r="T355" s="27"/>
      <c r="U355" s="27"/>
      <c r="V355" s="27"/>
      <c r="W355" s="27"/>
      <c r="X355" s="27"/>
      <c r="Y355" s="27"/>
      <c r="Z355" s="27"/>
      <c r="AA355" s="27"/>
      <c r="AB355" s="27"/>
      <c r="AC355" s="27"/>
      <c r="AD355" s="27"/>
      <c r="AE355" s="30"/>
      <c r="AF355" s="30"/>
      <c r="AG355" s="30"/>
      <c r="AH355" s="30"/>
      <c r="AI355" s="30"/>
      <c r="AJ355" s="30"/>
      <c r="AK355" s="30"/>
      <c r="AL355" s="30"/>
      <c r="AM355" s="30"/>
      <c r="AN355" s="30"/>
      <c r="AO355" s="30"/>
      <c r="AP355" s="30"/>
      <c r="AR355" s="4"/>
      <c r="AS355" s="4"/>
      <c r="AU355" s="4"/>
      <c r="AV355" s="4"/>
      <c r="AX355" s="4"/>
      <c r="AY355" s="4"/>
      <c r="BA355" s="4"/>
      <c r="BB355" s="4"/>
      <c r="BD355" s="4"/>
      <c r="BE355" s="4"/>
      <c r="BG355" s="4"/>
      <c r="BH355" s="4"/>
      <c r="BJ355" s="4"/>
      <c r="BK355" s="4"/>
      <c r="BM355" s="4"/>
      <c r="BN355" s="4"/>
      <c r="BO355" s="4"/>
      <c r="BP355" s="4"/>
      <c r="BQ355" s="4"/>
      <c r="BR355" s="4"/>
      <c r="BS355" s="4"/>
      <c r="BT355" s="4"/>
      <c r="BU355" s="4"/>
      <c r="BV355" s="4"/>
      <c r="BW355" s="4"/>
      <c r="BX355" s="29"/>
      <c r="BY355" s="4"/>
      <c r="BZ355" s="4"/>
      <c r="CA355" s="18"/>
      <c r="CB355" s="18"/>
      <c r="CD355" s="18"/>
      <c r="CE355" s="18"/>
      <c r="CG355" s="18"/>
      <c r="CI355" s="18"/>
      <c r="CK355" s="18"/>
      <c r="CL355" s="18"/>
      <c r="CN355" s="18"/>
      <c r="CO355" s="18"/>
      <c r="CP355" s="18"/>
      <c r="CT355" s="18"/>
      <c r="CU355" s="18"/>
      <c r="CV355" s="18"/>
      <c r="CW355" s="18"/>
      <c r="CX355" s="18"/>
      <c r="CY355" s="18"/>
      <c r="CZ355" s="18"/>
      <c r="DA355" s="18"/>
      <c r="DB355" s="18"/>
      <c r="DC355" s="18"/>
      <c r="DD355" s="18"/>
      <c r="DF355" s="18"/>
      <c r="DH355" s="18"/>
      <c r="ED355" s="31"/>
      <c r="EE355" s="31"/>
      <c r="ET355" s="27"/>
      <c r="EU355" s="27"/>
      <c r="EV355" s="27"/>
      <c r="EW355" s="18"/>
      <c r="FA355" s="18"/>
      <c r="FB355" s="18"/>
      <c r="FC355" s="18"/>
      <c r="FD355" s="18"/>
      <c r="FE355" s="18"/>
      <c r="FF355" s="18"/>
      <c r="FG355" s="18"/>
      <c r="FJ355" s="18"/>
      <c r="FK355" s="18"/>
      <c r="FL355" s="18"/>
      <c r="FM355" s="18"/>
      <c r="FO355" s="18"/>
      <c r="FQ355" s="18"/>
      <c r="FS355" s="18"/>
      <c r="FU355" s="18"/>
      <c r="FV355" s="18"/>
      <c r="FW355" s="18"/>
      <c r="FX355" s="18"/>
      <c r="FY355" s="18"/>
      <c r="FZ355" s="18"/>
      <c r="GB355" s="18"/>
      <c r="GE355" s="18"/>
    </row>
    <row r="356" spans="1:187" s="5" customFormat="1" x14ac:dyDescent="0.2">
      <c r="A356" s="26"/>
      <c r="G356" s="27"/>
      <c r="H356" s="27"/>
      <c r="I356" s="27"/>
      <c r="J356" s="27"/>
      <c r="K356" s="27"/>
      <c r="L356" s="27"/>
      <c r="M356" s="27"/>
      <c r="N356" s="27"/>
      <c r="O356" s="27"/>
      <c r="P356" s="27"/>
      <c r="Q356" s="27"/>
      <c r="R356" s="27"/>
      <c r="S356" s="27"/>
      <c r="T356" s="27"/>
      <c r="U356" s="27"/>
      <c r="V356" s="27"/>
      <c r="W356" s="27"/>
      <c r="X356" s="27"/>
      <c r="Y356" s="27"/>
      <c r="Z356" s="27"/>
      <c r="AA356" s="27"/>
      <c r="AB356" s="27"/>
      <c r="AC356" s="27"/>
      <c r="AD356" s="27"/>
      <c r="AE356" s="30"/>
      <c r="AF356" s="30"/>
      <c r="AG356" s="30"/>
      <c r="AH356" s="30"/>
      <c r="AI356" s="30"/>
      <c r="AJ356" s="30"/>
      <c r="AK356" s="30"/>
      <c r="AL356" s="30"/>
      <c r="AM356" s="30"/>
      <c r="AN356" s="30"/>
      <c r="AO356" s="30"/>
      <c r="AP356" s="30"/>
      <c r="AR356" s="4"/>
      <c r="AS356" s="4"/>
      <c r="AU356" s="4"/>
      <c r="AV356" s="4"/>
      <c r="AX356" s="4"/>
      <c r="AY356" s="4"/>
      <c r="BA356" s="4"/>
      <c r="BB356" s="4"/>
      <c r="BD356" s="4"/>
      <c r="BE356" s="4"/>
      <c r="BG356" s="4"/>
      <c r="BH356" s="4"/>
      <c r="BJ356" s="4"/>
      <c r="BK356" s="4"/>
      <c r="BM356" s="4"/>
      <c r="BN356" s="4"/>
      <c r="BO356" s="4"/>
      <c r="BP356" s="4"/>
      <c r="BQ356" s="4"/>
      <c r="BR356" s="4"/>
      <c r="BS356" s="4"/>
      <c r="BT356" s="4"/>
      <c r="BU356" s="4"/>
      <c r="BV356" s="4"/>
      <c r="BW356" s="4"/>
      <c r="BX356" s="29"/>
      <c r="BY356" s="4"/>
      <c r="BZ356" s="4"/>
      <c r="CA356" s="18"/>
      <c r="CB356" s="18"/>
      <c r="CD356" s="18"/>
      <c r="CE356" s="18"/>
      <c r="CG356" s="18"/>
      <c r="CI356" s="18"/>
      <c r="CK356" s="18"/>
      <c r="CL356" s="18"/>
      <c r="CN356" s="18"/>
      <c r="CO356" s="18"/>
      <c r="CP356" s="18"/>
      <c r="CT356" s="18"/>
      <c r="CU356" s="18"/>
      <c r="CV356" s="18"/>
      <c r="CW356" s="18"/>
      <c r="CX356" s="18"/>
      <c r="CY356" s="18"/>
      <c r="CZ356" s="18"/>
      <c r="DA356" s="18"/>
      <c r="DB356" s="18"/>
      <c r="DC356" s="18"/>
      <c r="DD356" s="18"/>
      <c r="DF356" s="18"/>
      <c r="DH356" s="18"/>
      <c r="ED356" s="31"/>
      <c r="EE356" s="31"/>
      <c r="ER356" s="18"/>
      <c r="ET356" s="27"/>
      <c r="EU356" s="27"/>
      <c r="EV356" s="27"/>
      <c r="EW356" s="18"/>
      <c r="EX356" s="18"/>
      <c r="EY356" s="18"/>
      <c r="EZ356" s="18"/>
      <c r="FA356" s="18"/>
      <c r="FB356" s="18"/>
      <c r="FC356" s="18"/>
      <c r="FD356" s="18"/>
      <c r="FE356" s="18"/>
      <c r="FF356" s="18"/>
      <c r="FG356" s="18"/>
      <c r="FH356" s="18"/>
      <c r="FI356" s="18"/>
      <c r="FJ356" s="18"/>
      <c r="FK356" s="18"/>
      <c r="FL356" s="18"/>
      <c r="FM356" s="18"/>
      <c r="FN356" s="18"/>
      <c r="FO356" s="18"/>
      <c r="FQ356" s="18"/>
      <c r="FS356" s="18"/>
      <c r="FT356" s="18"/>
      <c r="FU356" s="18"/>
      <c r="FV356" s="18"/>
      <c r="FW356" s="18"/>
      <c r="FX356" s="18"/>
      <c r="FY356" s="18"/>
      <c r="FZ356" s="18"/>
      <c r="GB356" s="18"/>
      <c r="GD356" s="18"/>
      <c r="GE356" s="18"/>
    </row>
    <row r="357" spans="1:187" s="5" customFormat="1" x14ac:dyDescent="0.2">
      <c r="A357" s="26"/>
      <c r="B357" s="18"/>
      <c r="C357" s="18"/>
      <c r="D357" s="18"/>
      <c r="G357" s="27"/>
      <c r="H357" s="27"/>
      <c r="I357" s="27"/>
      <c r="J357" s="27"/>
      <c r="K357" s="27"/>
      <c r="L357" s="27"/>
      <c r="M357" s="27"/>
      <c r="N357" s="27"/>
      <c r="O357" s="27"/>
      <c r="P357" s="27"/>
      <c r="Q357" s="27"/>
      <c r="R357" s="27"/>
      <c r="S357" s="27"/>
      <c r="T357" s="27"/>
      <c r="U357" s="27"/>
      <c r="V357" s="27"/>
      <c r="W357" s="27"/>
      <c r="X357" s="27"/>
      <c r="Y357" s="27"/>
      <c r="Z357" s="27"/>
      <c r="AA357" s="27"/>
      <c r="AB357" s="27"/>
      <c r="AC357" s="27"/>
      <c r="AD357" s="27"/>
      <c r="AE357" s="30"/>
      <c r="AF357" s="30"/>
      <c r="AG357" s="30"/>
      <c r="AH357" s="30"/>
      <c r="AI357" s="30"/>
      <c r="AJ357" s="30"/>
      <c r="AK357" s="30"/>
      <c r="AL357" s="30"/>
      <c r="AM357" s="30"/>
      <c r="AN357" s="30"/>
      <c r="AO357" s="30"/>
      <c r="AP357" s="30"/>
      <c r="AR357" s="4"/>
      <c r="AS357" s="4"/>
      <c r="AU357" s="4"/>
      <c r="AV357" s="4"/>
      <c r="AX357" s="4"/>
      <c r="AY357" s="4"/>
      <c r="BA357" s="4"/>
      <c r="BB357" s="4"/>
      <c r="BD357" s="4"/>
      <c r="BE357" s="4"/>
      <c r="BG357" s="4"/>
      <c r="BH357" s="4"/>
      <c r="BJ357" s="4"/>
      <c r="BK357" s="4"/>
      <c r="BM357" s="4"/>
      <c r="BN357" s="4"/>
      <c r="BO357" s="4"/>
      <c r="BP357" s="4"/>
      <c r="BQ357" s="4"/>
      <c r="BR357" s="4"/>
      <c r="BS357" s="4"/>
      <c r="BT357" s="4"/>
      <c r="BU357" s="4"/>
      <c r="BV357" s="4"/>
      <c r="BW357" s="4"/>
      <c r="BX357" s="29"/>
      <c r="BY357" s="4"/>
      <c r="BZ357" s="4"/>
      <c r="CA357" s="18"/>
      <c r="CB357" s="18"/>
      <c r="CC357" s="18"/>
      <c r="CD357" s="18"/>
      <c r="CE357" s="18"/>
      <c r="CF357" s="18"/>
      <c r="CG357" s="18"/>
      <c r="CH357" s="18"/>
      <c r="CI357" s="18"/>
      <c r="CJ357" s="18"/>
      <c r="CK357" s="18"/>
      <c r="CL357" s="18"/>
      <c r="CM357" s="18"/>
      <c r="CN357" s="18"/>
      <c r="CO357" s="18"/>
      <c r="CP357" s="18"/>
      <c r="CQ357" s="18"/>
      <c r="CS357" s="18"/>
      <c r="CT357" s="18"/>
      <c r="CU357" s="18"/>
      <c r="CV357" s="18"/>
      <c r="CW357" s="18"/>
      <c r="CX357" s="18"/>
      <c r="CY357" s="18"/>
      <c r="CZ357" s="18"/>
      <c r="DA357" s="18"/>
      <c r="DB357" s="18"/>
      <c r="DC357" s="18"/>
      <c r="DD357" s="18"/>
      <c r="DE357" s="18"/>
      <c r="DF357" s="18"/>
      <c r="DG357" s="18"/>
      <c r="DH357" s="18"/>
      <c r="DJ357" s="18"/>
      <c r="DP357" s="18"/>
      <c r="DR357" s="18"/>
      <c r="DT357" s="18"/>
      <c r="DW357" s="18"/>
      <c r="EA357" s="18"/>
      <c r="EC357" s="18"/>
      <c r="ED357" s="31"/>
      <c r="EE357" s="31"/>
      <c r="EF357" s="18"/>
      <c r="EJ357" s="18"/>
      <c r="ET357" s="27"/>
      <c r="EU357" s="27"/>
      <c r="EV357" s="27"/>
      <c r="EW357" s="18"/>
      <c r="EX357" s="18"/>
      <c r="EY357" s="18"/>
      <c r="EZ357" s="18"/>
      <c r="FA357" s="18"/>
      <c r="FB357" s="18"/>
      <c r="FC357" s="18"/>
      <c r="FD357" s="18"/>
      <c r="FE357" s="18"/>
      <c r="FF357" s="18"/>
      <c r="FG357" s="18"/>
      <c r="FH357" s="18"/>
      <c r="FI357" s="18"/>
      <c r="FJ357" s="18"/>
      <c r="FK357" s="18"/>
      <c r="FL357" s="18"/>
      <c r="FM357" s="18"/>
      <c r="FO357" s="18"/>
      <c r="FP357" s="18"/>
      <c r="FQ357" s="18"/>
      <c r="FS357" s="18"/>
      <c r="FU357" s="18"/>
      <c r="FV357" s="18"/>
      <c r="FW357" s="18"/>
      <c r="FX357" s="18"/>
      <c r="FY357" s="18"/>
      <c r="FZ357" s="18"/>
      <c r="GB357" s="18"/>
      <c r="GD357" s="18"/>
      <c r="GE357" s="18"/>
    </row>
    <row r="358" spans="1:187" s="5" customFormat="1" x14ac:dyDescent="0.2">
      <c r="A358" s="26"/>
      <c r="G358" s="27"/>
      <c r="H358" s="27"/>
      <c r="I358" s="27"/>
      <c r="J358" s="27"/>
      <c r="K358" s="27"/>
      <c r="L358" s="27"/>
      <c r="M358" s="27"/>
      <c r="N358" s="27"/>
      <c r="O358" s="27"/>
      <c r="P358" s="27"/>
      <c r="Q358" s="27"/>
      <c r="R358" s="27"/>
      <c r="S358" s="27"/>
      <c r="T358" s="27"/>
      <c r="U358" s="27"/>
      <c r="V358" s="27"/>
      <c r="W358" s="27"/>
      <c r="X358" s="27"/>
      <c r="Y358" s="27"/>
      <c r="Z358" s="27"/>
      <c r="AA358" s="27"/>
      <c r="AB358" s="27"/>
      <c r="AC358" s="27"/>
      <c r="AD358" s="27"/>
      <c r="AE358" s="30"/>
      <c r="AF358" s="30"/>
      <c r="AG358" s="30"/>
      <c r="AH358" s="30"/>
      <c r="AI358" s="30"/>
      <c r="AJ358" s="30"/>
      <c r="AK358" s="30"/>
      <c r="AL358" s="30"/>
      <c r="AM358" s="30"/>
      <c r="AN358" s="30"/>
      <c r="AO358" s="30"/>
      <c r="AP358" s="30"/>
      <c r="AR358" s="4"/>
      <c r="AS358" s="4"/>
      <c r="AU358" s="4"/>
      <c r="AV358" s="4"/>
      <c r="AX358" s="4"/>
      <c r="AY358" s="4"/>
      <c r="BA358" s="4"/>
      <c r="BB358" s="4"/>
      <c r="BD358" s="4"/>
      <c r="BE358" s="4"/>
      <c r="BG358" s="4"/>
      <c r="BH358" s="4"/>
      <c r="BJ358" s="4"/>
      <c r="BK358" s="4"/>
      <c r="BM358" s="4"/>
      <c r="BN358" s="4"/>
      <c r="BO358" s="4"/>
      <c r="BP358" s="4"/>
      <c r="BQ358" s="4"/>
      <c r="BR358" s="4"/>
      <c r="BS358" s="4"/>
      <c r="BT358" s="4"/>
      <c r="BU358" s="4"/>
      <c r="BV358" s="4"/>
      <c r="BW358" s="4"/>
      <c r="BX358" s="29"/>
      <c r="BY358" s="4"/>
      <c r="BZ358" s="4"/>
      <c r="CA358" s="18"/>
      <c r="CB358" s="18"/>
      <c r="CD358" s="18"/>
      <c r="CE358" s="18"/>
      <c r="CG358" s="18"/>
      <c r="CI358" s="18"/>
      <c r="CK358" s="18"/>
      <c r="CL358" s="18"/>
      <c r="CN358" s="18"/>
      <c r="CO358" s="18"/>
      <c r="CP358" s="18"/>
      <c r="CT358" s="18"/>
      <c r="CU358" s="18"/>
      <c r="CV358" s="18"/>
      <c r="CW358" s="18"/>
      <c r="CX358" s="18"/>
      <c r="CY358" s="18"/>
      <c r="CZ358" s="18"/>
      <c r="DA358" s="18"/>
      <c r="DB358" s="18"/>
      <c r="DC358" s="18"/>
      <c r="DD358" s="18"/>
      <c r="DF358" s="18"/>
      <c r="DH358" s="18"/>
      <c r="ED358" s="31"/>
      <c r="EE358" s="31"/>
      <c r="ER358" s="18"/>
      <c r="ET358" s="27"/>
      <c r="EU358" s="27"/>
      <c r="EV358" s="27"/>
      <c r="EW358" s="18"/>
      <c r="EX358" s="18"/>
      <c r="EY358" s="18"/>
      <c r="EZ358" s="18"/>
      <c r="FA358" s="18"/>
      <c r="FB358" s="18"/>
      <c r="FC358" s="18"/>
      <c r="FD358" s="18"/>
      <c r="FE358" s="18"/>
      <c r="FF358" s="18"/>
      <c r="FG358" s="18"/>
      <c r="FH358" s="18"/>
      <c r="FI358" s="18"/>
      <c r="FJ358" s="18"/>
      <c r="FK358" s="18"/>
      <c r="FL358" s="18"/>
      <c r="FM358" s="18"/>
      <c r="FO358" s="18"/>
      <c r="FP358" s="18"/>
      <c r="FQ358" s="18"/>
      <c r="FS358" s="18"/>
      <c r="FT358" s="18"/>
      <c r="FU358" s="18"/>
      <c r="FV358" s="18"/>
      <c r="FW358" s="18"/>
      <c r="FX358" s="18"/>
      <c r="FY358" s="18"/>
      <c r="FZ358" s="18"/>
      <c r="GB358" s="18"/>
      <c r="GD358" s="18"/>
      <c r="GE358" s="18"/>
    </row>
    <row r="359" spans="1:187" s="5" customFormat="1" x14ac:dyDescent="0.2">
      <c r="A359" s="26"/>
      <c r="G359" s="27"/>
      <c r="H359" s="27"/>
      <c r="I359" s="27"/>
      <c r="J359" s="27"/>
      <c r="K359" s="27"/>
      <c r="L359" s="27"/>
      <c r="M359" s="27"/>
      <c r="N359" s="27"/>
      <c r="O359" s="27"/>
      <c r="P359" s="27"/>
      <c r="Q359" s="27"/>
      <c r="R359" s="27"/>
      <c r="S359" s="27"/>
      <c r="T359" s="27"/>
      <c r="U359" s="27"/>
      <c r="V359" s="27"/>
      <c r="W359" s="27"/>
      <c r="X359" s="27"/>
      <c r="Y359" s="27"/>
      <c r="Z359" s="27"/>
      <c r="AA359" s="27"/>
      <c r="AB359" s="27"/>
      <c r="AC359" s="27"/>
      <c r="AD359" s="27"/>
      <c r="AE359" s="30"/>
      <c r="AF359" s="30"/>
      <c r="AG359" s="30"/>
      <c r="AH359" s="30"/>
      <c r="AI359" s="30"/>
      <c r="AJ359" s="30"/>
      <c r="AK359" s="30"/>
      <c r="AL359" s="30"/>
      <c r="AM359" s="30"/>
      <c r="AN359" s="30"/>
      <c r="AO359" s="30"/>
      <c r="AP359" s="30"/>
      <c r="AR359" s="4"/>
      <c r="AS359" s="4"/>
      <c r="AU359" s="4"/>
      <c r="AV359" s="4"/>
      <c r="AX359" s="4"/>
      <c r="AY359" s="4"/>
      <c r="BA359" s="4"/>
      <c r="BB359" s="4"/>
      <c r="BD359" s="4"/>
      <c r="BE359" s="4"/>
      <c r="BG359" s="4"/>
      <c r="BH359" s="4"/>
      <c r="BJ359" s="4"/>
      <c r="BK359" s="4"/>
      <c r="BM359" s="4"/>
      <c r="BN359" s="4"/>
      <c r="BO359" s="4"/>
      <c r="BP359" s="4"/>
      <c r="BQ359" s="4"/>
      <c r="BR359" s="4"/>
      <c r="BS359" s="4"/>
      <c r="BT359" s="4"/>
      <c r="BU359" s="4"/>
      <c r="BV359" s="4"/>
      <c r="BW359" s="4"/>
      <c r="BX359" s="29"/>
      <c r="BY359" s="4"/>
      <c r="BZ359" s="4"/>
      <c r="CA359" s="18"/>
      <c r="CB359" s="18"/>
      <c r="CD359" s="18"/>
      <c r="CE359" s="18"/>
      <c r="CG359" s="18"/>
      <c r="CI359" s="18"/>
      <c r="CK359" s="18"/>
      <c r="CL359" s="18"/>
      <c r="CN359" s="18"/>
      <c r="CO359" s="18"/>
      <c r="CP359" s="18"/>
      <c r="CT359" s="18"/>
      <c r="CU359" s="18"/>
      <c r="CV359" s="18"/>
      <c r="CW359" s="18"/>
      <c r="CX359" s="18"/>
      <c r="CY359" s="18"/>
      <c r="CZ359" s="18"/>
      <c r="DA359" s="18"/>
      <c r="DB359" s="18"/>
      <c r="DC359" s="18"/>
      <c r="DD359" s="18"/>
      <c r="DF359" s="18"/>
      <c r="DH359" s="18"/>
      <c r="ED359" s="31"/>
      <c r="EE359" s="31"/>
      <c r="ET359" s="27"/>
      <c r="EU359" s="27"/>
      <c r="EV359" s="27"/>
      <c r="EW359" s="18"/>
      <c r="FA359" s="18"/>
      <c r="FB359" s="18"/>
      <c r="FC359" s="18"/>
      <c r="FD359" s="18"/>
      <c r="FE359" s="18"/>
      <c r="FF359" s="18"/>
      <c r="FG359" s="18"/>
      <c r="FJ359" s="18"/>
      <c r="FK359" s="18"/>
      <c r="FL359" s="18"/>
      <c r="FM359" s="18"/>
      <c r="FO359" s="18"/>
      <c r="FQ359" s="18"/>
      <c r="FS359" s="18"/>
      <c r="FU359" s="18"/>
      <c r="FV359" s="18"/>
      <c r="FW359" s="18"/>
      <c r="FX359" s="18"/>
      <c r="FY359" s="18"/>
      <c r="FZ359" s="18"/>
      <c r="GB359" s="18"/>
      <c r="GD359" s="18"/>
      <c r="GE359" s="18"/>
    </row>
    <row r="360" spans="1:187" s="5" customFormat="1" x14ac:dyDescent="0.2">
      <c r="A360" s="26"/>
      <c r="G360" s="27"/>
      <c r="H360" s="27"/>
      <c r="I360" s="27"/>
      <c r="J360" s="27"/>
      <c r="K360" s="27"/>
      <c r="L360" s="27"/>
      <c r="M360" s="27"/>
      <c r="N360" s="27"/>
      <c r="O360" s="27"/>
      <c r="P360" s="27"/>
      <c r="Q360" s="27"/>
      <c r="R360" s="27"/>
      <c r="S360" s="27"/>
      <c r="T360" s="27"/>
      <c r="U360" s="27"/>
      <c r="V360" s="27"/>
      <c r="W360" s="27"/>
      <c r="X360" s="27"/>
      <c r="Y360" s="27"/>
      <c r="Z360" s="27"/>
      <c r="AA360" s="27"/>
      <c r="AB360" s="27"/>
      <c r="AC360" s="27"/>
      <c r="AD360" s="27"/>
      <c r="AE360" s="30"/>
      <c r="AF360" s="30"/>
      <c r="AG360" s="30"/>
      <c r="AH360" s="30"/>
      <c r="AI360" s="30"/>
      <c r="AJ360" s="30"/>
      <c r="AK360" s="30"/>
      <c r="AL360" s="30"/>
      <c r="AM360" s="30"/>
      <c r="AN360" s="30"/>
      <c r="AO360" s="30"/>
      <c r="AP360" s="30"/>
      <c r="AR360" s="4"/>
      <c r="AS360" s="4"/>
      <c r="AU360" s="4"/>
      <c r="AV360" s="4"/>
      <c r="AX360" s="4"/>
      <c r="AY360" s="4"/>
      <c r="BA360" s="4"/>
      <c r="BB360" s="4"/>
      <c r="BD360" s="4"/>
      <c r="BE360" s="4"/>
      <c r="BG360" s="4"/>
      <c r="BH360" s="4"/>
      <c r="BJ360" s="4"/>
      <c r="BK360" s="4"/>
      <c r="BM360" s="4"/>
      <c r="BN360" s="4"/>
      <c r="BO360" s="4"/>
      <c r="BP360" s="4"/>
      <c r="BQ360" s="4"/>
      <c r="BR360" s="4"/>
      <c r="BS360" s="4"/>
      <c r="BT360" s="4"/>
      <c r="BU360" s="4"/>
      <c r="BV360" s="4"/>
      <c r="BW360" s="4"/>
      <c r="BX360" s="29"/>
      <c r="BY360" s="4"/>
      <c r="BZ360" s="4"/>
      <c r="CA360" s="18"/>
      <c r="CB360" s="18"/>
      <c r="CD360" s="18"/>
      <c r="CE360" s="18"/>
      <c r="CG360" s="18"/>
      <c r="CI360" s="18"/>
      <c r="CK360" s="18"/>
      <c r="CL360" s="18"/>
      <c r="CN360" s="18"/>
      <c r="CO360" s="18"/>
      <c r="CP360" s="18"/>
      <c r="CT360" s="18"/>
      <c r="CU360" s="18"/>
      <c r="CV360" s="18"/>
      <c r="CW360" s="18"/>
      <c r="CX360" s="18"/>
      <c r="CY360" s="18"/>
      <c r="CZ360" s="18"/>
      <c r="DA360" s="18"/>
      <c r="DB360" s="18"/>
      <c r="DC360" s="18"/>
      <c r="DD360" s="18"/>
      <c r="DF360" s="18"/>
      <c r="DH360" s="18"/>
      <c r="ED360" s="31"/>
      <c r="EE360" s="31"/>
      <c r="ET360" s="27"/>
      <c r="EU360" s="27"/>
      <c r="EV360" s="27"/>
      <c r="EW360" s="18"/>
      <c r="FA360" s="18"/>
      <c r="FB360" s="18"/>
      <c r="FC360" s="18"/>
      <c r="FD360" s="18"/>
      <c r="FE360" s="18"/>
      <c r="FF360" s="18"/>
      <c r="FG360" s="18"/>
      <c r="FJ360" s="18"/>
      <c r="FK360" s="18"/>
      <c r="FL360" s="18"/>
      <c r="FM360" s="18"/>
      <c r="FO360" s="18"/>
      <c r="FQ360" s="18"/>
      <c r="FS360" s="18"/>
      <c r="FU360" s="18"/>
      <c r="FV360" s="18"/>
      <c r="FW360" s="18"/>
      <c r="FX360" s="18"/>
      <c r="FY360" s="18"/>
      <c r="FZ360" s="18"/>
      <c r="GB360" s="18"/>
      <c r="GD360" s="18"/>
      <c r="GE360" s="18"/>
    </row>
    <row r="361" spans="1:187" s="5" customFormat="1" x14ac:dyDescent="0.2">
      <c r="A361" s="26"/>
      <c r="G361" s="27"/>
      <c r="H361" s="27"/>
      <c r="I361" s="27"/>
      <c r="J361" s="27"/>
      <c r="K361" s="27"/>
      <c r="L361" s="27"/>
      <c r="M361" s="27"/>
      <c r="N361" s="27"/>
      <c r="O361" s="27"/>
      <c r="P361" s="27"/>
      <c r="Q361" s="27"/>
      <c r="R361" s="27"/>
      <c r="S361" s="27"/>
      <c r="T361" s="27"/>
      <c r="U361" s="27"/>
      <c r="V361" s="27"/>
      <c r="W361" s="27"/>
      <c r="X361" s="27"/>
      <c r="Y361" s="27"/>
      <c r="Z361" s="27"/>
      <c r="AA361" s="27"/>
      <c r="AB361" s="27"/>
      <c r="AC361" s="27"/>
      <c r="AD361" s="27"/>
      <c r="AE361" s="30"/>
      <c r="AF361" s="30"/>
      <c r="AG361" s="30"/>
      <c r="AH361" s="30"/>
      <c r="AI361" s="30"/>
      <c r="AJ361" s="30"/>
      <c r="AK361" s="30"/>
      <c r="AL361" s="30"/>
      <c r="AM361" s="30"/>
      <c r="AN361" s="30"/>
      <c r="AO361" s="30"/>
      <c r="AP361" s="30"/>
      <c r="AR361" s="4"/>
      <c r="AS361" s="4"/>
      <c r="AU361" s="4"/>
      <c r="AV361" s="4"/>
      <c r="AX361" s="4"/>
      <c r="AY361" s="4"/>
      <c r="BA361" s="4"/>
      <c r="BB361" s="4"/>
      <c r="BD361" s="4"/>
      <c r="BE361" s="4"/>
      <c r="BG361" s="4"/>
      <c r="BH361" s="4"/>
      <c r="BJ361" s="4"/>
      <c r="BK361" s="4"/>
      <c r="BM361" s="4"/>
      <c r="BN361" s="4"/>
      <c r="BO361" s="4"/>
      <c r="BP361" s="4"/>
      <c r="BQ361" s="4"/>
      <c r="BR361" s="4"/>
      <c r="BS361" s="4"/>
      <c r="BT361" s="4"/>
      <c r="BU361" s="4"/>
      <c r="BV361" s="4"/>
      <c r="BW361" s="4"/>
      <c r="BX361" s="29"/>
      <c r="BY361" s="4"/>
      <c r="BZ361" s="4"/>
      <c r="CA361" s="18"/>
      <c r="CB361" s="18"/>
      <c r="CC361" s="18"/>
      <c r="CD361" s="18"/>
      <c r="CE361" s="18"/>
      <c r="CF361" s="18"/>
      <c r="CG361" s="18"/>
      <c r="CH361" s="18"/>
      <c r="CI361" s="18"/>
      <c r="CJ361" s="18"/>
      <c r="CK361" s="18"/>
      <c r="CL361" s="18"/>
      <c r="CM361" s="18"/>
      <c r="CN361" s="18"/>
      <c r="CO361" s="18"/>
      <c r="CP361" s="18"/>
      <c r="CQ361" s="18"/>
      <c r="CS361" s="18"/>
      <c r="CT361" s="18"/>
      <c r="CU361" s="18"/>
      <c r="CV361" s="18"/>
      <c r="CW361" s="18"/>
      <c r="CX361" s="18"/>
      <c r="CY361" s="18"/>
      <c r="CZ361" s="18"/>
      <c r="DA361" s="18"/>
      <c r="DB361" s="18"/>
      <c r="DC361" s="18"/>
      <c r="DD361" s="18"/>
      <c r="DE361" s="18"/>
      <c r="DF361" s="18"/>
      <c r="DG361" s="18"/>
      <c r="DH361" s="18"/>
      <c r="DJ361" s="18"/>
      <c r="DM361" s="18"/>
      <c r="DP361" s="18"/>
      <c r="DR361" s="18"/>
      <c r="DT361" s="18"/>
      <c r="DW361" s="18"/>
      <c r="EA361" s="18"/>
      <c r="EC361" s="18"/>
      <c r="ED361" s="31"/>
      <c r="EE361" s="31"/>
      <c r="EF361" s="18"/>
      <c r="EI361" s="18"/>
      <c r="EJ361" s="18"/>
      <c r="EK361" s="18"/>
      <c r="EL361" s="18"/>
      <c r="EM361" s="18"/>
      <c r="EN361" s="18"/>
      <c r="EO361" s="18"/>
      <c r="EP361" s="18"/>
      <c r="EQ361" s="18"/>
      <c r="ET361" s="27"/>
      <c r="EU361" s="27"/>
      <c r="EV361" s="27"/>
      <c r="EW361" s="18"/>
      <c r="EX361" s="18"/>
      <c r="EY361" s="18"/>
      <c r="EZ361" s="18"/>
      <c r="FA361" s="18"/>
      <c r="FB361" s="18"/>
      <c r="FC361" s="18"/>
      <c r="FD361" s="18"/>
      <c r="FE361" s="18"/>
      <c r="FF361" s="18"/>
      <c r="FG361" s="18"/>
      <c r="FH361" s="18"/>
      <c r="FI361" s="18"/>
      <c r="FJ361" s="18"/>
      <c r="FK361" s="18"/>
      <c r="FL361" s="18"/>
      <c r="FM361" s="18"/>
      <c r="FN361" s="18"/>
      <c r="FO361" s="18"/>
      <c r="FQ361" s="18"/>
      <c r="FS361" s="18"/>
      <c r="FU361" s="18"/>
      <c r="FV361" s="18"/>
      <c r="FW361" s="18"/>
      <c r="FX361" s="18"/>
      <c r="FY361" s="18"/>
      <c r="FZ361" s="18"/>
      <c r="GA361" s="18"/>
      <c r="GB361" s="18"/>
      <c r="GC361" s="18"/>
      <c r="GD361" s="18"/>
      <c r="GE361" s="18"/>
    </row>
    <row r="362" spans="1:187" s="5" customFormat="1" x14ac:dyDescent="0.2">
      <c r="A362" s="26"/>
      <c r="G362" s="27"/>
      <c r="H362" s="27"/>
      <c r="I362" s="27"/>
      <c r="J362" s="27"/>
      <c r="K362" s="27"/>
      <c r="L362" s="27"/>
      <c r="M362" s="27"/>
      <c r="N362" s="27"/>
      <c r="O362" s="27"/>
      <c r="P362" s="27"/>
      <c r="Q362" s="27"/>
      <c r="R362" s="27"/>
      <c r="S362" s="27"/>
      <c r="T362" s="27"/>
      <c r="U362" s="27"/>
      <c r="V362" s="27"/>
      <c r="W362" s="27"/>
      <c r="X362" s="27"/>
      <c r="Y362" s="27"/>
      <c r="Z362" s="27"/>
      <c r="AA362" s="27"/>
      <c r="AB362" s="27"/>
      <c r="AC362" s="27"/>
      <c r="AD362" s="27"/>
      <c r="AE362" s="30"/>
      <c r="AF362" s="30"/>
      <c r="AG362" s="30"/>
      <c r="AH362" s="30"/>
      <c r="AI362" s="30"/>
      <c r="AJ362" s="30"/>
      <c r="AK362" s="30"/>
      <c r="AL362" s="30"/>
      <c r="AM362" s="30"/>
      <c r="AN362" s="30"/>
      <c r="AO362" s="30"/>
      <c r="AP362" s="30"/>
      <c r="AR362" s="4"/>
      <c r="AS362" s="4"/>
      <c r="AU362" s="4"/>
      <c r="AV362" s="4"/>
      <c r="AX362" s="4"/>
      <c r="AY362" s="4"/>
      <c r="BA362" s="4"/>
      <c r="BB362" s="4"/>
      <c r="BD362" s="4"/>
      <c r="BE362" s="4"/>
      <c r="BG362" s="4"/>
      <c r="BH362" s="4"/>
      <c r="BJ362" s="4"/>
      <c r="BK362" s="4"/>
      <c r="BM362" s="4"/>
      <c r="BN362" s="4"/>
      <c r="BO362" s="4"/>
      <c r="BP362" s="4"/>
      <c r="BQ362" s="4"/>
      <c r="BR362" s="4"/>
      <c r="BS362" s="4"/>
      <c r="BT362" s="4"/>
      <c r="BU362" s="4"/>
      <c r="BV362" s="4"/>
      <c r="BW362" s="4"/>
      <c r="BX362" s="29"/>
      <c r="BY362" s="4"/>
      <c r="BZ362" s="4"/>
      <c r="CA362" s="18"/>
      <c r="CB362" s="18"/>
      <c r="CD362" s="18"/>
      <c r="CE362" s="18"/>
      <c r="CG362" s="18"/>
      <c r="CI362" s="18"/>
      <c r="CK362" s="18"/>
      <c r="CL362" s="18"/>
      <c r="CN362" s="18"/>
      <c r="CO362" s="18"/>
      <c r="CP362" s="18"/>
      <c r="CT362" s="18"/>
      <c r="CU362" s="18"/>
      <c r="CV362" s="18"/>
      <c r="CW362" s="18"/>
      <c r="CX362" s="18"/>
      <c r="CY362" s="18"/>
      <c r="CZ362" s="18"/>
      <c r="DA362" s="18"/>
      <c r="DB362" s="18"/>
      <c r="DC362" s="18"/>
      <c r="DD362" s="18"/>
      <c r="DF362" s="18"/>
      <c r="DH362" s="18"/>
      <c r="ED362" s="31"/>
      <c r="EE362" s="31"/>
      <c r="ER362" s="18"/>
      <c r="ET362" s="27"/>
      <c r="EU362" s="27"/>
      <c r="EV362" s="27"/>
      <c r="EW362" s="18"/>
      <c r="EX362" s="18"/>
      <c r="EY362" s="18"/>
      <c r="EZ362" s="18"/>
      <c r="FA362" s="18"/>
      <c r="FB362" s="18"/>
      <c r="FC362" s="18"/>
      <c r="FD362" s="18"/>
      <c r="FE362" s="18"/>
      <c r="FF362" s="18"/>
      <c r="FG362" s="18"/>
      <c r="FH362" s="18"/>
      <c r="FI362" s="18"/>
      <c r="FJ362" s="18"/>
      <c r="FK362" s="18"/>
      <c r="FL362" s="18"/>
      <c r="FM362" s="18"/>
      <c r="FO362" s="18"/>
      <c r="FQ362" s="18"/>
      <c r="FS362" s="18"/>
      <c r="FT362" s="18"/>
      <c r="FU362" s="18"/>
      <c r="FV362" s="18"/>
      <c r="FW362" s="18"/>
      <c r="FX362" s="18"/>
      <c r="FY362" s="18"/>
      <c r="FZ362" s="18"/>
      <c r="GB362" s="18"/>
      <c r="GD362" s="18"/>
      <c r="GE362" s="18"/>
    </row>
    <row r="363" spans="1:187" s="5" customFormat="1" x14ac:dyDescent="0.2">
      <c r="A363" s="26"/>
      <c r="G363" s="27"/>
      <c r="H363" s="27"/>
      <c r="I363" s="27"/>
      <c r="J363" s="27"/>
      <c r="K363" s="27"/>
      <c r="L363" s="27"/>
      <c r="M363" s="27"/>
      <c r="N363" s="27"/>
      <c r="O363" s="27"/>
      <c r="P363" s="27"/>
      <c r="Q363" s="27"/>
      <c r="R363" s="27"/>
      <c r="S363" s="27"/>
      <c r="T363" s="27"/>
      <c r="U363" s="27"/>
      <c r="V363" s="27"/>
      <c r="W363" s="27"/>
      <c r="X363" s="27"/>
      <c r="Y363" s="27"/>
      <c r="Z363" s="27"/>
      <c r="AA363" s="27"/>
      <c r="AB363" s="27"/>
      <c r="AC363" s="27"/>
      <c r="AD363" s="27"/>
      <c r="AE363" s="30"/>
      <c r="AF363" s="30"/>
      <c r="AG363" s="30"/>
      <c r="AH363" s="30"/>
      <c r="AI363" s="30"/>
      <c r="AJ363" s="30"/>
      <c r="AK363" s="30"/>
      <c r="AL363" s="30"/>
      <c r="AM363" s="30"/>
      <c r="AN363" s="30"/>
      <c r="AO363" s="30"/>
      <c r="AP363" s="30"/>
      <c r="AR363" s="4"/>
      <c r="AS363" s="4"/>
      <c r="AU363" s="4"/>
      <c r="AV363" s="4"/>
      <c r="AX363" s="4"/>
      <c r="AY363" s="4"/>
      <c r="BA363" s="4"/>
      <c r="BB363" s="4"/>
      <c r="BD363" s="4"/>
      <c r="BE363" s="4"/>
      <c r="BG363" s="4"/>
      <c r="BH363" s="4"/>
      <c r="BJ363" s="4"/>
      <c r="BK363" s="4"/>
      <c r="BM363" s="4"/>
      <c r="BN363" s="4"/>
      <c r="BO363" s="4"/>
      <c r="BP363" s="4"/>
      <c r="BQ363" s="4"/>
      <c r="BR363" s="4"/>
      <c r="BS363" s="4"/>
      <c r="BT363" s="4"/>
      <c r="BU363" s="4"/>
      <c r="BV363" s="4"/>
      <c r="BW363" s="4"/>
      <c r="BX363" s="29"/>
      <c r="BY363" s="4"/>
      <c r="BZ363" s="4"/>
      <c r="CA363" s="18"/>
      <c r="CB363" s="18"/>
      <c r="CD363" s="18"/>
      <c r="CE363" s="18"/>
      <c r="CG363" s="18"/>
      <c r="CI363" s="18"/>
      <c r="CK363" s="18"/>
      <c r="CL363" s="18"/>
      <c r="CN363" s="18"/>
      <c r="CO363" s="18"/>
      <c r="CP363" s="18"/>
      <c r="CT363" s="18"/>
      <c r="CU363" s="18"/>
      <c r="CV363" s="18"/>
      <c r="CW363" s="18"/>
      <c r="CX363" s="18"/>
      <c r="CY363" s="18"/>
      <c r="CZ363" s="18"/>
      <c r="DA363" s="18"/>
      <c r="DB363" s="18"/>
      <c r="DC363" s="18"/>
      <c r="DD363" s="18"/>
      <c r="DF363" s="18"/>
      <c r="DH363" s="18"/>
      <c r="ED363" s="31"/>
      <c r="EE363" s="31"/>
      <c r="ER363" s="18"/>
      <c r="ET363" s="27"/>
      <c r="EU363" s="27"/>
      <c r="EV363" s="27"/>
      <c r="EW363" s="18"/>
      <c r="EX363" s="18"/>
      <c r="EY363" s="18"/>
      <c r="EZ363" s="18"/>
      <c r="FA363" s="18"/>
      <c r="FB363" s="18"/>
      <c r="FC363" s="18"/>
      <c r="FD363" s="18"/>
      <c r="FE363" s="18"/>
      <c r="FF363" s="18"/>
      <c r="FG363" s="18"/>
      <c r="FH363" s="18"/>
      <c r="FI363" s="18"/>
      <c r="FJ363" s="18"/>
      <c r="FK363" s="18"/>
      <c r="FL363" s="18"/>
      <c r="FM363" s="18"/>
      <c r="FO363" s="18"/>
      <c r="FQ363" s="18"/>
      <c r="FS363" s="18"/>
      <c r="FT363" s="18"/>
      <c r="FU363" s="18"/>
      <c r="FV363" s="18"/>
      <c r="FW363" s="18"/>
      <c r="FX363" s="18"/>
      <c r="FY363" s="18"/>
      <c r="FZ363" s="18"/>
      <c r="GB363" s="18"/>
      <c r="GD363" s="18"/>
      <c r="GE363" s="18"/>
    </row>
    <row r="364" spans="1:187" s="5" customFormat="1" x14ac:dyDescent="0.2">
      <c r="A364" s="26"/>
      <c r="G364" s="27"/>
      <c r="H364" s="27"/>
      <c r="I364" s="27"/>
      <c r="J364" s="27"/>
      <c r="K364" s="27"/>
      <c r="L364" s="27"/>
      <c r="M364" s="27"/>
      <c r="N364" s="27"/>
      <c r="O364" s="27"/>
      <c r="P364" s="27"/>
      <c r="Q364" s="27"/>
      <c r="R364" s="27"/>
      <c r="S364" s="27"/>
      <c r="T364" s="27"/>
      <c r="U364" s="27"/>
      <c r="V364" s="27"/>
      <c r="W364" s="27"/>
      <c r="X364" s="27"/>
      <c r="Y364" s="27"/>
      <c r="Z364" s="27"/>
      <c r="AA364" s="27"/>
      <c r="AB364" s="27"/>
      <c r="AC364" s="27"/>
      <c r="AD364" s="27"/>
      <c r="AE364" s="30"/>
      <c r="AF364" s="30"/>
      <c r="AG364" s="30"/>
      <c r="AH364" s="30"/>
      <c r="AI364" s="30"/>
      <c r="AJ364" s="30"/>
      <c r="AK364" s="30"/>
      <c r="AL364" s="30"/>
      <c r="AM364" s="30"/>
      <c r="AN364" s="30"/>
      <c r="AO364" s="30"/>
      <c r="AP364" s="30"/>
      <c r="AR364" s="4"/>
      <c r="AS364" s="4"/>
      <c r="AU364" s="4"/>
      <c r="AV364" s="4"/>
      <c r="AX364" s="4"/>
      <c r="AY364" s="4"/>
      <c r="BA364" s="4"/>
      <c r="BB364" s="4"/>
      <c r="BD364" s="4"/>
      <c r="BE364" s="4"/>
      <c r="BG364" s="4"/>
      <c r="BH364" s="4"/>
      <c r="BJ364" s="4"/>
      <c r="BK364" s="4"/>
      <c r="BM364" s="4"/>
      <c r="BN364" s="4"/>
      <c r="BO364" s="4"/>
      <c r="BP364" s="4"/>
      <c r="BQ364" s="4"/>
      <c r="BR364" s="4"/>
      <c r="BS364" s="4"/>
      <c r="BT364" s="4"/>
      <c r="BU364" s="4"/>
      <c r="BV364" s="4"/>
      <c r="BW364" s="4"/>
      <c r="BX364" s="29"/>
      <c r="BY364" s="4"/>
      <c r="BZ364" s="4"/>
      <c r="CA364" s="18"/>
      <c r="CB364" s="18"/>
      <c r="CD364" s="18"/>
      <c r="CE364" s="18"/>
      <c r="CG364" s="18"/>
      <c r="CI364" s="18"/>
      <c r="CK364" s="18"/>
      <c r="CL364" s="18"/>
      <c r="CN364" s="18"/>
      <c r="CO364" s="18"/>
      <c r="CP364" s="18"/>
      <c r="CT364" s="18"/>
      <c r="CU364" s="18"/>
      <c r="CV364" s="18"/>
      <c r="CW364" s="18"/>
      <c r="CX364" s="18"/>
      <c r="CY364" s="18"/>
      <c r="CZ364" s="18"/>
      <c r="DA364" s="18"/>
      <c r="DB364" s="18"/>
      <c r="DC364" s="18"/>
      <c r="DD364" s="18"/>
      <c r="DF364" s="18"/>
      <c r="DH364" s="18"/>
      <c r="ED364" s="31"/>
      <c r="EE364" s="31"/>
      <c r="ER364" s="18"/>
      <c r="ET364" s="27"/>
      <c r="EU364" s="27"/>
      <c r="EV364" s="27"/>
      <c r="EW364" s="18"/>
      <c r="EX364" s="18"/>
      <c r="EY364" s="18"/>
      <c r="EZ364" s="18"/>
      <c r="FA364" s="18"/>
      <c r="FB364" s="18"/>
      <c r="FC364" s="18"/>
      <c r="FD364" s="18"/>
      <c r="FE364" s="18"/>
      <c r="FF364" s="18"/>
      <c r="FG364" s="18"/>
      <c r="FH364" s="18"/>
      <c r="FI364" s="18"/>
      <c r="FJ364" s="18"/>
      <c r="FK364" s="18"/>
      <c r="FL364" s="18"/>
      <c r="FM364" s="18"/>
      <c r="FN364" s="18"/>
      <c r="FO364" s="18"/>
      <c r="FQ364" s="18"/>
      <c r="FS364" s="18"/>
      <c r="FT364" s="18"/>
      <c r="FU364" s="18"/>
      <c r="FV364" s="18"/>
      <c r="FW364" s="18"/>
      <c r="FX364" s="18"/>
      <c r="FY364" s="18"/>
      <c r="FZ364" s="18"/>
      <c r="GB364" s="18"/>
      <c r="GD364" s="18"/>
      <c r="GE364" s="18"/>
    </row>
    <row r="365" spans="1:187" s="5" customFormat="1" x14ac:dyDescent="0.2">
      <c r="A365" s="26"/>
      <c r="B365" s="18"/>
      <c r="G365" s="27"/>
      <c r="H365" s="27"/>
      <c r="I365" s="27"/>
      <c r="J365" s="27"/>
      <c r="K365" s="27"/>
      <c r="L365" s="27"/>
      <c r="M365" s="27"/>
      <c r="N365" s="27"/>
      <c r="O365" s="27"/>
      <c r="P365" s="27"/>
      <c r="Q365" s="27"/>
      <c r="R365" s="27"/>
      <c r="S365" s="27"/>
      <c r="T365" s="27"/>
      <c r="U365" s="27"/>
      <c r="V365" s="27"/>
      <c r="W365" s="27"/>
      <c r="X365" s="27"/>
      <c r="Y365" s="27"/>
      <c r="Z365" s="27"/>
      <c r="AA365" s="27"/>
      <c r="AB365" s="27"/>
      <c r="AC365" s="27"/>
      <c r="AD365" s="27"/>
      <c r="AE365" s="30"/>
      <c r="AF365" s="30"/>
      <c r="AG365" s="30"/>
      <c r="AH365" s="30"/>
      <c r="AI365" s="30"/>
      <c r="AJ365" s="30"/>
      <c r="AK365" s="30"/>
      <c r="AL365" s="30"/>
      <c r="AM365" s="30"/>
      <c r="AN365" s="30"/>
      <c r="AO365" s="30"/>
      <c r="AP365" s="30"/>
      <c r="AR365" s="4"/>
      <c r="AS365" s="4"/>
      <c r="AU365" s="4"/>
      <c r="AV365" s="4"/>
      <c r="AX365" s="4"/>
      <c r="AY365" s="4"/>
      <c r="BA365" s="4"/>
      <c r="BB365" s="4"/>
      <c r="BD365" s="4"/>
      <c r="BE365" s="4"/>
      <c r="BG365" s="4"/>
      <c r="BH365" s="4"/>
      <c r="BJ365" s="4"/>
      <c r="BK365" s="4"/>
      <c r="BM365" s="4"/>
      <c r="BN365" s="4"/>
      <c r="BO365" s="4"/>
      <c r="BP365" s="4"/>
      <c r="BQ365" s="4"/>
      <c r="BR365" s="4"/>
      <c r="BS365" s="4"/>
      <c r="BT365" s="4"/>
      <c r="BU365" s="4"/>
      <c r="BV365" s="4"/>
      <c r="BW365" s="4"/>
      <c r="BX365" s="29"/>
      <c r="BY365" s="4"/>
      <c r="BZ365" s="4"/>
      <c r="CA365" s="18"/>
      <c r="CB365" s="18"/>
      <c r="CD365" s="18"/>
      <c r="CE365" s="18"/>
      <c r="CG365" s="18"/>
      <c r="CH365" s="18"/>
      <c r="CI365" s="18"/>
      <c r="CK365" s="18"/>
      <c r="CL365" s="18"/>
      <c r="CN365" s="18"/>
      <c r="CO365" s="18"/>
      <c r="CP365" s="18"/>
      <c r="CT365" s="18"/>
      <c r="CU365" s="18"/>
      <c r="CV365" s="18"/>
      <c r="CW365" s="18"/>
      <c r="CX365" s="18"/>
      <c r="CY365" s="18"/>
      <c r="CZ365" s="18"/>
      <c r="DA365" s="18"/>
      <c r="DB365" s="18"/>
      <c r="DC365" s="18"/>
      <c r="DD365" s="18"/>
      <c r="DF365" s="99"/>
      <c r="DG365" s="18"/>
      <c r="DH365" s="18"/>
      <c r="DP365" s="18"/>
      <c r="DR365" s="18"/>
      <c r="ED365" s="99"/>
      <c r="EE365" s="99"/>
      <c r="ET365" s="27"/>
      <c r="EU365" s="27"/>
      <c r="EV365" s="27"/>
      <c r="EW365" s="18"/>
      <c r="EX365" s="18"/>
      <c r="EY365" s="18"/>
      <c r="EZ365" s="18"/>
      <c r="FA365" s="18"/>
      <c r="FB365" s="18"/>
      <c r="FC365" s="18"/>
      <c r="FD365" s="18"/>
      <c r="FE365" s="18"/>
      <c r="FF365" s="18"/>
      <c r="FG365" s="18"/>
      <c r="FH365" s="18"/>
      <c r="FI365" s="18"/>
      <c r="FJ365" s="18"/>
      <c r="FK365" s="18"/>
      <c r="FL365" s="18"/>
      <c r="FM365" s="18"/>
      <c r="FO365" s="18"/>
      <c r="FQ365" s="18"/>
      <c r="FS365" s="18"/>
      <c r="FU365" s="18"/>
      <c r="FV365" s="18"/>
      <c r="FW365" s="18"/>
      <c r="FX365" s="18"/>
      <c r="FY365" s="18"/>
      <c r="FZ365" s="18"/>
      <c r="GA365" s="18"/>
      <c r="GB365" s="18"/>
      <c r="GE365" s="18"/>
    </row>
    <row r="366" spans="1:187" s="5" customFormat="1" x14ac:dyDescent="0.2">
      <c r="A366" s="26"/>
      <c r="G366" s="27"/>
      <c r="H366" s="27"/>
      <c r="I366" s="27"/>
      <c r="J366" s="27"/>
      <c r="K366" s="27"/>
      <c r="L366" s="27"/>
      <c r="M366" s="27"/>
      <c r="N366" s="27"/>
      <c r="O366" s="27"/>
      <c r="P366" s="27"/>
      <c r="Q366" s="27"/>
      <c r="R366" s="27"/>
      <c r="S366" s="27"/>
      <c r="T366" s="27"/>
      <c r="U366" s="27"/>
      <c r="V366" s="27"/>
      <c r="W366" s="27"/>
      <c r="X366" s="27"/>
      <c r="Y366" s="27"/>
      <c r="Z366" s="27"/>
      <c r="AA366" s="27"/>
      <c r="AB366" s="27"/>
      <c r="AC366" s="27"/>
      <c r="AD366" s="27"/>
      <c r="AE366" s="30"/>
      <c r="AF366" s="30"/>
      <c r="AG366" s="30"/>
      <c r="AH366" s="30"/>
      <c r="AI366" s="30"/>
      <c r="AJ366" s="30"/>
      <c r="AK366" s="30"/>
      <c r="AL366" s="30"/>
      <c r="AM366" s="30"/>
      <c r="AN366" s="30"/>
      <c r="AO366" s="30"/>
      <c r="AP366" s="30"/>
      <c r="AR366" s="4"/>
      <c r="AS366" s="4"/>
      <c r="AU366" s="4"/>
      <c r="AV366" s="4"/>
      <c r="AX366" s="4"/>
      <c r="AY366" s="4"/>
      <c r="BA366" s="4"/>
      <c r="BB366" s="4"/>
      <c r="BD366" s="4"/>
      <c r="BE366" s="4"/>
      <c r="BG366" s="4"/>
      <c r="BH366" s="4"/>
      <c r="BJ366" s="4"/>
      <c r="BK366" s="4"/>
      <c r="BM366" s="4"/>
      <c r="BN366" s="4"/>
      <c r="BO366" s="4"/>
      <c r="BP366" s="4"/>
      <c r="BQ366" s="4"/>
      <c r="BR366" s="4"/>
      <c r="BS366" s="4"/>
      <c r="BT366" s="4"/>
      <c r="BU366" s="4"/>
      <c r="BV366" s="4"/>
      <c r="BW366" s="4"/>
      <c r="BX366" s="29"/>
      <c r="BY366" s="4"/>
      <c r="BZ366" s="4"/>
      <c r="CA366" s="18"/>
      <c r="CB366" s="18"/>
      <c r="CD366" s="18"/>
      <c r="CE366" s="18"/>
      <c r="CG366" s="18"/>
      <c r="CI366" s="18"/>
      <c r="CK366" s="18"/>
      <c r="CL366" s="18"/>
      <c r="CN366" s="18"/>
      <c r="CO366" s="18"/>
      <c r="CP366" s="18"/>
      <c r="CT366" s="18"/>
      <c r="CU366" s="18"/>
      <c r="CV366" s="18"/>
      <c r="CW366" s="18"/>
      <c r="CX366" s="18"/>
      <c r="CY366" s="18"/>
      <c r="CZ366" s="18"/>
      <c r="DA366" s="18"/>
      <c r="DB366" s="18"/>
      <c r="DC366" s="18"/>
      <c r="DD366" s="18"/>
      <c r="DF366" s="18"/>
      <c r="DH366" s="18"/>
      <c r="ED366" s="31"/>
      <c r="EE366" s="31"/>
      <c r="ER366" s="18"/>
      <c r="ET366" s="27"/>
      <c r="EU366" s="27"/>
      <c r="EV366" s="27"/>
      <c r="EW366" s="18"/>
      <c r="EX366" s="18"/>
      <c r="EY366" s="18"/>
      <c r="EZ366" s="18"/>
      <c r="FA366" s="18"/>
      <c r="FB366" s="18"/>
      <c r="FC366" s="18"/>
      <c r="FD366" s="18"/>
      <c r="FE366" s="18"/>
      <c r="FF366" s="18"/>
      <c r="FG366" s="18"/>
      <c r="FH366" s="18"/>
      <c r="FI366" s="18"/>
      <c r="FJ366" s="18"/>
      <c r="FK366" s="18"/>
      <c r="FL366" s="18"/>
      <c r="FM366" s="18"/>
      <c r="FO366" s="18"/>
      <c r="FQ366" s="18"/>
      <c r="FS366" s="18"/>
      <c r="FT366" s="18"/>
      <c r="FU366" s="18"/>
      <c r="FV366" s="18"/>
      <c r="FW366" s="18"/>
      <c r="FX366" s="18"/>
      <c r="FY366" s="18"/>
      <c r="FZ366" s="18"/>
      <c r="GB366" s="18"/>
      <c r="GD366" s="18"/>
      <c r="GE366" s="18"/>
    </row>
    <row r="367" spans="1:187" s="5" customFormat="1" x14ac:dyDescent="0.2">
      <c r="A367" s="26"/>
      <c r="G367" s="27"/>
      <c r="H367" s="27"/>
      <c r="I367" s="27"/>
      <c r="J367" s="27"/>
      <c r="K367" s="27"/>
      <c r="L367" s="27"/>
      <c r="M367" s="27"/>
      <c r="N367" s="27"/>
      <c r="O367" s="27"/>
      <c r="P367" s="27"/>
      <c r="Q367" s="27"/>
      <c r="R367" s="27"/>
      <c r="S367" s="27"/>
      <c r="T367" s="27"/>
      <c r="U367" s="27"/>
      <c r="V367" s="27"/>
      <c r="W367" s="27"/>
      <c r="X367" s="27"/>
      <c r="Y367" s="27"/>
      <c r="Z367" s="27"/>
      <c r="AA367" s="27"/>
      <c r="AB367" s="27"/>
      <c r="AC367" s="27"/>
      <c r="AD367" s="27"/>
      <c r="AE367" s="30"/>
      <c r="AF367" s="30"/>
      <c r="AG367" s="30"/>
      <c r="AH367" s="30"/>
      <c r="AI367" s="30"/>
      <c r="AJ367" s="30"/>
      <c r="AK367" s="30"/>
      <c r="AL367" s="30"/>
      <c r="AM367" s="30"/>
      <c r="AN367" s="30"/>
      <c r="AO367" s="30"/>
      <c r="AP367" s="30"/>
      <c r="AR367" s="4"/>
      <c r="AS367" s="4"/>
      <c r="AU367" s="4"/>
      <c r="AV367" s="4"/>
      <c r="AX367" s="4"/>
      <c r="AY367" s="4"/>
      <c r="BA367" s="4"/>
      <c r="BB367" s="4"/>
      <c r="BD367" s="4"/>
      <c r="BE367" s="4"/>
      <c r="BG367" s="4"/>
      <c r="BH367" s="4"/>
      <c r="BJ367" s="4"/>
      <c r="BK367" s="4"/>
      <c r="BM367" s="4"/>
      <c r="BN367" s="4"/>
      <c r="BO367" s="4"/>
      <c r="BP367" s="4"/>
      <c r="BQ367" s="4"/>
      <c r="BR367" s="4"/>
      <c r="BS367" s="4"/>
      <c r="BT367" s="4"/>
      <c r="BU367" s="4"/>
      <c r="BV367" s="4"/>
      <c r="BW367" s="4"/>
      <c r="BX367" s="29"/>
      <c r="BY367" s="4"/>
      <c r="BZ367" s="4"/>
      <c r="CA367" s="18"/>
      <c r="CB367" s="18"/>
      <c r="CD367" s="18"/>
      <c r="CE367" s="18"/>
      <c r="CG367" s="18"/>
      <c r="CI367" s="18"/>
      <c r="CK367" s="18"/>
      <c r="CL367" s="18"/>
      <c r="CN367" s="18"/>
      <c r="CO367" s="18"/>
      <c r="CP367" s="18"/>
      <c r="CT367" s="18"/>
      <c r="CU367" s="18"/>
      <c r="CV367" s="18"/>
      <c r="CW367" s="18"/>
      <c r="CX367" s="18"/>
      <c r="CY367" s="18"/>
      <c r="CZ367" s="18"/>
      <c r="DA367" s="18"/>
      <c r="DB367" s="18"/>
      <c r="DC367" s="18"/>
      <c r="DD367" s="18"/>
      <c r="DF367" s="18"/>
      <c r="DH367" s="18"/>
      <c r="ED367" s="31"/>
      <c r="EE367" s="31"/>
      <c r="ER367" s="18"/>
      <c r="ET367" s="27"/>
      <c r="EU367" s="27"/>
      <c r="EV367" s="27"/>
      <c r="EW367" s="18"/>
      <c r="EX367" s="18"/>
      <c r="EY367" s="18"/>
      <c r="EZ367" s="18"/>
      <c r="FA367" s="18"/>
      <c r="FB367" s="18"/>
      <c r="FC367" s="18"/>
      <c r="FD367" s="18"/>
      <c r="FE367" s="18"/>
      <c r="FF367" s="18"/>
      <c r="FG367" s="18"/>
      <c r="FH367" s="18"/>
      <c r="FI367" s="18"/>
      <c r="FJ367" s="18"/>
      <c r="FK367" s="18"/>
      <c r="FL367" s="18"/>
      <c r="FM367" s="18"/>
      <c r="FO367" s="18"/>
      <c r="FP367" s="18"/>
      <c r="FQ367" s="18"/>
      <c r="FS367" s="18"/>
      <c r="FT367" s="18"/>
      <c r="FU367" s="18"/>
      <c r="FV367" s="18"/>
      <c r="FW367" s="18"/>
      <c r="FX367" s="18"/>
      <c r="FY367" s="18"/>
      <c r="FZ367" s="18"/>
      <c r="GB367" s="18"/>
      <c r="GD367" s="18"/>
      <c r="GE367" s="18"/>
    </row>
    <row r="368" spans="1:187" s="5" customFormat="1" x14ac:dyDescent="0.2">
      <c r="A368" s="26"/>
      <c r="G368" s="27"/>
      <c r="H368" s="27"/>
      <c r="I368" s="27"/>
      <c r="J368" s="27"/>
      <c r="K368" s="27"/>
      <c r="L368" s="27"/>
      <c r="M368" s="27"/>
      <c r="N368" s="27"/>
      <c r="O368" s="27"/>
      <c r="P368" s="27"/>
      <c r="Q368" s="27"/>
      <c r="R368" s="27"/>
      <c r="S368" s="27"/>
      <c r="T368" s="27"/>
      <c r="U368" s="27"/>
      <c r="V368" s="27"/>
      <c r="W368" s="27"/>
      <c r="X368" s="27"/>
      <c r="Y368" s="27"/>
      <c r="Z368" s="27"/>
      <c r="AA368" s="27"/>
      <c r="AB368" s="27"/>
      <c r="AC368" s="27"/>
      <c r="AD368" s="27"/>
      <c r="AE368" s="30"/>
      <c r="AF368" s="30"/>
      <c r="AG368" s="30"/>
      <c r="AH368" s="30"/>
      <c r="AI368" s="30"/>
      <c r="AJ368" s="30"/>
      <c r="AK368" s="30"/>
      <c r="AL368" s="30"/>
      <c r="AM368" s="30"/>
      <c r="AN368" s="30"/>
      <c r="AO368" s="30"/>
      <c r="AP368" s="30"/>
      <c r="AR368" s="4"/>
      <c r="AS368" s="4"/>
      <c r="AU368" s="4"/>
      <c r="AV368" s="4"/>
      <c r="AX368" s="4"/>
      <c r="AY368" s="4"/>
      <c r="BA368" s="4"/>
      <c r="BB368" s="4"/>
      <c r="BD368" s="4"/>
      <c r="BE368" s="4"/>
      <c r="BG368" s="4"/>
      <c r="BH368" s="4"/>
      <c r="BJ368" s="4"/>
      <c r="BK368" s="4"/>
      <c r="BM368" s="4"/>
      <c r="BN368" s="4"/>
      <c r="BO368" s="4"/>
      <c r="BP368" s="4"/>
      <c r="BQ368" s="4"/>
      <c r="BR368" s="4"/>
      <c r="BS368" s="4"/>
      <c r="BT368" s="4"/>
      <c r="BU368" s="4"/>
      <c r="BV368" s="4"/>
      <c r="BW368" s="4"/>
      <c r="BX368" s="29"/>
      <c r="BY368" s="4"/>
      <c r="BZ368" s="4"/>
      <c r="CA368" s="18"/>
      <c r="CB368" s="18"/>
      <c r="CD368" s="18"/>
      <c r="CE368" s="18"/>
      <c r="CG368" s="18"/>
      <c r="CI368" s="18"/>
      <c r="CK368" s="18"/>
      <c r="CL368" s="18"/>
      <c r="CN368" s="18"/>
      <c r="CO368" s="18"/>
      <c r="CP368" s="18"/>
      <c r="CT368" s="18"/>
      <c r="CU368" s="18"/>
      <c r="CV368" s="18"/>
      <c r="CW368" s="18"/>
      <c r="CX368" s="18"/>
      <c r="CY368" s="18"/>
      <c r="CZ368" s="18"/>
      <c r="DA368" s="18"/>
      <c r="DB368" s="18"/>
      <c r="DC368" s="18"/>
      <c r="DD368" s="18"/>
      <c r="DF368" s="18"/>
      <c r="DH368" s="18"/>
      <c r="ED368" s="31"/>
      <c r="EE368" s="31"/>
      <c r="ER368" s="18"/>
      <c r="ET368" s="27"/>
      <c r="EU368" s="27"/>
      <c r="EV368" s="27"/>
      <c r="EW368" s="18"/>
      <c r="EX368" s="18"/>
      <c r="EY368" s="18"/>
      <c r="EZ368" s="18"/>
      <c r="FA368" s="18"/>
      <c r="FB368" s="18"/>
      <c r="FC368" s="18"/>
      <c r="FD368" s="18"/>
      <c r="FE368" s="18"/>
      <c r="FF368" s="18"/>
      <c r="FG368" s="18"/>
      <c r="FH368" s="18"/>
      <c r="FI368" s="18"/>
      <c r="FJ368" s="18"/>
      <c r="FK368" s="18"/>
      <c r="FL368" s="18"/>
      <c r="FM368" s="18"/>
      <c r="FO368" s="18"/>
      <c r="FQ368" s="18"/>
      <c r="FS368" s="18"/>
      <c r="FT368" s="18"/>
      <c r="FU368" s="18"/>
      <c r="FV368" s="18"/>
      <c r="FW368" s="18"/>
      <c r="FX368" s="18"/>
      <c r="FY368" s="18"/>
      <c r="FZ368" s="18"/>
      <c r="GB368" s="18"/>
      <c r="GE368" s="18"/>
    </row>
    <row r="369" spans="1:187" s="5" customFormat="1" x14ac:dyDescent="0.2">
      <c r="A369" s="26"/>
      <c r="G369" s="27"/>
      <c r="H369" s="27"/>
      <c r="I369" s="27"/>
      <c r="J369" s="27"/>
      <c r="K369" s="27"/>
      <c r="L369" s="27"/>
      <c r="M369" s="27"/>
      <c r="N369" s="27"/>
      <c r="O369" s="27"/>
      <c r="P369" s="27"/>
      <c r="Q369" s="27"/>
      <c r="R369" s="27"/>
      <c r="S369" s="27"/>
      <c r="T369" s="27"/>
      <c r="U369" s="27"/>
      <c r="V369" s="27"/>
      <c r="W369" s="27"/>
      <c r="X369" s="27"/>
      <c r="Y369" s="27"/>
      <c r="Z369" s="27"/>
      <c r="AA369" s="27"/>
      <c r="AB369" s="27"/>
      <c r="AC369" s="27"/>
      <c r="AD369" s="27"/>
      <c r="AE369" s="30"/>
      <c r="AF369" s="30"/>
      <c r="AG369" s="30"/>
      <c r="AH369" s="30"/>
      <c r="AI369" s="30"/>
      <c r="AJ369" s="30"/>
      <c r="AK369" s="30"/>
      <c r="AL369" s="30"/>
      <c r="AM369" s="30"/>
      <c r="AN369" s="30"/>
      <c r="AO369" s="30"/>
      <c r="AP369" s="30"/>
      <c r="AR369" s="4"/>
      <c r="AS369" s="4"/>
      <c r="AU369" s="4"/>
      <c r="AV369" s="4"/>
      <c r="AX369" s="4"/>
      <c r="AY369" s="4"/>
      <c r="BA369" s="4"/>
      <c r="BB369" s="4"/>
      <c r="BD369" s="4"/>
      <c r="BE369" s="4"/>
      <c r="BG369" s="4"/>
      <c r="BH369" s="4"/>
      <c r="BJ369" s="4"/>
      <c r="BK369" s="4"/>
      <c r="BM369" s="4"/>
      <c r="BN369" s="4"/>
      <c r="BO369" s="4"/>
      <c r="BP369" s="4"/>
      <c r="BQ369" s="4"/>
      <c r="BR369" s="4"/>
      <c r="BS369" s="4"/>
      <c r="BT369" s="4"/>
      <c r="BU369" s="4"/>
      <c r="BV369" s="4"/>
      <c r="BW369" s="4"/>
      <c r="BX369" s="29"/>
      <c r="BY369" s="4"/>
      <c r="BZ369" s="4"/>
      <c r="CA369" s="18"/>
      <c r="CB369" s="18"/>
      <c r="CD369" s="18"/>
      <c r="CE369" s="18"/>
      <c r="CG369" s="18"/>
      <c r="CI369" s="18"/>
      <c r="CK369" s="18"/>
      <c r="CL369" s="18"/>
      <c r="CN369" s="18"/>
      <c r="CO369" s="18"/>
      <c r="CP369" s="18"/>
      <c r="CT369" s="18"/>
      <c r="CU369" s="18"/>
      <c r="CV369" s="18"/>
      <c r="CW369" s="18"/>
      <c r="CX369" s="18"/>
      <c r="CY369" s="18"/>
      <c r="CZ369" s="18"/>
      <c r="DA369" s="18"/>
      <c r="DB369" s="18"/>
      <c r="DC369" s="18"/>
      <c r="DD369" s="18"/>
      <c r="DF369" s="18"/>
      <c r="DH369" s="18"/>
      <c r="ED369" s="31"/>
      <c r="EE369" s="31"/>
      <c r="ER369" s="18"/>
      <c r="ET369" s="27"/>
      <c r="EU369" s="27"/>
      <c r="EV369" s="27"/>
      <c r="EW369" s="18"/>
      <c r="EX369" s="18"/>
      <c r="EY369" s="18"/>
      <c r="EZ369" s="18"/>
      <c r="FA369" s="18"/>
      <c r="FB369" s="18"/>
      <c r="FC369" s="18"/>
      <c r="FD369" s="18"/>
      <c r="FE369" s="18"/>
      <c r="FF369" s="18"/>
      <c r="FG369" s="18"/>
      <c r="FH369" s="18"/>
      <c r="FI369" s="18"/>
      <c r="FJ369" s="18"/>
      <c r="FK369" s="18"/>
      <c r="FL369" s="18"/>
      <c r="FM369" s="18"/>
      <c r="FO369" s="18"/>
      <c r="FP369" s="18"/>
      <c r="FQ369" s="18"/>
      <c r="FS369" s="18"/>
      <c r="FT369" s="18"/>
      <c r="FU369" s="18"/>
      <c r="FV369" s="18"/>
      <c r="FW369" s="18"/>
      <c r="FX369" s="18"/>
      <c r="FY369" s="18"/>
      <c r="FZ369" s="18"/>
      <c r="GB369" s="18"/>
      <c r="GD369" s="18"/>
      <c r="GE369" s="18"/>
    </row>
    <row r="370" spans="1:187" s="5" customFormat="1" x14ac:dyDescent="0.2">
      <c r="A370" s="26"/>
      <c r="G370" s="27"/>
      <c r="H370" s="27"/>
      <c r="I370" s="27"/>
      <c r="J370" s="27"/>
      <c r="K370" s="27"/>
      <c r="L370" s="27"/>
      <c r="M370" s="27"/>
      <c r="N370" s="27"/>
      <c r="O370" s="27"/>
      <c r="P370" s="27"/>
      <c r="Q370" s="27"/>
      <c r="R370" s="27"/>
      <c r="S370" s="27"/>
      <c r="T370" s="27"/>
      <c r="U370" s="27"/>
      <c r="V370" s="27"/>
      <c r="W370" s="27"/>
      <c r="X370" s="27"/>
      <c r="Y370" s="27"/>
      <c r="Z370" s="27"/>
      <c r="AA370" s="27"/>
      <c r="AB370" s="27"/>
      <c r="AC370" s="27"/>
      <c r="AD370" s="27"/>
      <c r="AE370" s="30"/>
      <c r="AF370" s="30"/>
      <c r="AG370" s="30"/>
      <c r="AH370" s="30"/>
      <c r="AI370" s="30"/>
      <c r="AJ370" s="30"/>
      <c r="AK370" s="30"/>
      <c r="AL370" s="30"/>
      <c r="AM370" s="30"/>
      <c r="AN370" s="30"/>
      <c r="AO370" s="30"/>
      <c r="AP370" s="30"/>
      <c r="AR370" s="4"/>
      <c r="AS370" s="4"/>
      <c r="AU370" s="4"/>
      <c r="AV370" s="4"/>
      <c r="AX370" s="4"/>
      <c r="AY370" s="4"/>
      <c r="BA370" s="4"/>
      <c r="BB370" s="4"/>
      <c r="BD370" s="4"/>
      <c r="BE370" s="4"/>
      <c r="BG370" s="4"/>
      <c r="BH370" s="4"/>
      <c r="BJ370" s="4"/>
      <c r="BK370" s="4"/>
      <c r="BM370" s="4"/>
      <c r="BN370" s="4"/>
      <c r="BO370" s="4"/>
      <c r="BP370" s="4"/>
      <c r="BQ370" s="4"/>
      <c r="BR370" s="4"/>
      <c r="BS370" s="4"/>
      <c r="BT370" s="4"/>
      <c r="BU370" s="4"/>
      <c r="BV370" s="4"/>
      <c r="BW370" s="4"/>
      <c r="BX370" s="29"/>
      <c r="BY370" s="4"/>
      <c r="BZ370" s="4"/>
      <c r="CA370" s="18"/>
      <c r="CB370" s="18"/>
      <c r="CD370" s="18"/>
      <c r="CE370" s="18"/>
      <c r="CG370" s="18"/>
      <c r="CI370" s="18"/>
      <c r="CK370" s="18"/>
      <c r="CL370" s="18"/>
      <c r="CN370" s="18"/>
      <c r="CO370" s="18"/>
      <c r="CP370" s="18"/>
      <c r="CT370" s="18"/>
      <c r="CU370" s="18"/>
      <c r="CV370" s="18"/>
      <c r="CW370" s="18"/>
      <c r="CX370" s="18"/>
      <c r="CY370" s="18"/>
      <c r="CZ370" s="18"/>
      <c r="DA370" s="18"/>
      <c r="DB370" s="18"/>
      <c r="DC370" s="18"/>
      <c r="DD370" s="18"/>
      <c r="DF370" s="18"/>
      <c r="DH370" s="18"/>
      <c r="ED370" s="31"/>
      <c r="EE370" s="31"/>
      <c r="ER370" s="18"/>
      <c r="ET370" s="27"/>
      <c r="EU370" s="27"/>
      <c r="EV370" s="27"/>
      <c r="EW370" s="18"/>
      <c r="EX370" s="18"/>
      <c r="EY370" s="18"/>
      <c r="EZ370" s="18"/>
      <c r="FA370" s="18"/>
      <c r="FB370" s="18"/>
      <c r="FC370" s="18"/>
      <c r="FD370" s="18"/>
      <c r="FE370" s="18"/>
      <c r="FF370" s="18"/>
      <c r="FG370" s="18"/>
      <c r="FH370" s="18"/>
      <c r="FI370" s="18"/>
      <c r="FJ370" s="18"/>
      <c r="FK370" s="18"/>
      <c r="FL370" s="18"/>
      <c r="FM370" s="18"/>
      <c r="FO370" s="18"/>
      <c r="FQ370" s="18"/>
      <c r="FS370" s="18"/>
      <c r="FT370" s="18"/>
      <c r="FU370" s="18"/>
      <c r="FV370" s="18"/>
      <c r="FW370" s="18"/>
      <c r="FX370" s="18"/>
      <c r="FY370" s="18"/>
      <c r="FZ370" s="18"/>
      <c r="GB370" s="18"/>
      <c r="GD370" s="18"/>
      <c r="GE370" s="18"/>
    </row>
    <row r="371" spans="1:187" s="5" customFormat="1" x14ac:dyDescent="0.2">
      <c r="A371" s="26"/>
      <c r="G371" s="27"/>
      <c r="H371" s="27"/>
      <c r="I371" s="27"/>
      <c r="J371" s="27"/>
      <c r="K371" s="27"/>
      <c r="L371" s="27"/>
      <c r="M371" s="27"/>
      <c r="N371" s="27"/>
      <c r="O371" s="27"/>
      <c r="P371" s="27"/>
      <c r="Q371" s="27"/>
      <c r="R371" s="27"/>
      <c r="S371" s="27"/>
      <c r="T371" s="27"/>
      <c r="U371" s="27"/>
      <c r="V371" s="27"/>
      <c r="W371" s="27"/>
      <c r="X371" s="27"/>
      <c r="Y371" s="27"/>
      <c r="Z371" s="27"/>
      <c r="AA371" s="27"/>
      <c r="AB371" s="27"/>
      <c r="AC371" s="27"/>
      <c r="AD371" s="27"/>
      <c r="AE371" s="30"/>
      <c r="AF371" s="30"/>
      <c r="AG371" s="30"/>
      <c r="AH371" s="30"/>
      <c r="AI371" s="30"/>
      <c r="AJ371" s="30"/>
      <c r="AK371" s="30"/>
      <c r="AL371" s="30"/>
      <c r="AM371" s="30"/>
      <c r="AN371" s="30"/>
      <c r="AO371" s="30"/>
      <c r="AP371" s="30"/>
      <c r="AR371" s="4"/>
      <c r="AS371" s="4"/>
      <c r="AU371" s="4"/>
      <c r="AV371" s="4"/>
      <c r="AX371" s="4"/>
      <c r="AY371" s="4"/>
      <c r="BA371" s="4"/>
      <c r="BB371" s="4"/>
      <c r="BD371" s="4"/>
      <c r="BE371" s="4"/>
      <c r="BG371" s="4"/>
      <c r="BH371" s="4"/>
      <c r="BJ371" s="4"/>
      <c r="BK371" s="4"/>
      <c r="BM371" s="4"/>
      <c r="BN371" s="4"/>
      <c r="BO371" s="4"/>
      <c r="BP371" s="4"/>
      <c r="BQ371" s="4"/>
      <c r="BR371" s="4"/>
      <c r="BS371" s="4"/>
      <c r="BT371" s="4"/>
      <c r="BU371" s="4"/>
      <c r="BV371" s="4"/>
      <c r="BW371" s="4"/>
      <c r="BX371" s="29"/>
      <c r="BY371" s="4"/>
      <c r="BZ371" s="4"/>
      <c r="CA371" s="18"/>
      <c r="CB371" s="18"/>
      <c r="CD371" s="18"/>
      <c r="CE371" s="18"/>
      <c r="CG371" s="18"/>
      <c r="CI371" s="18"/>
      <c r="CK371" s="18"/>
      <c r="CL371" s="18"/>
      <c r="CN371" s="18"/>
      <c r="CO371" s="18"/>
      <c r="CP371" s="18"/>
      <c r="CT371" s="18"/>
      <c r="CU371" s="18"/>
      <c r="CV371" s="18"/>
      <c r="CW371" s="18"/>
      <c r="CX371" s="18"/>
      <c r="CY371" s="18"/>
      <c r="CZ371" s="18"/>
      <c r="DA371" s="18"/>
      <c r="DB371" s="18"/>
      <c r="DC371" s="18"/>
      <c r="DD371" s="18"/>
      <c r="DF371" s="18"/>
      <c r="DH371" s="18"/>
      <c r="ED371" s="31"/>
      <c r="EE371" s="31"/>
      <c r="ER371" s="18"/>
      <c r="ET371" s="27"/>
      <c r="EU371" s="27"/>
      <c r="EV371" s="27"/>
      <c r="EW371" s="18"/>
      <c r="EX371" s="18"/>
      <c r="EY371" s="18"/>
      <c r="EZ371" s="18"/>
      <c r="FA371" s="18"/>
      <c r="FB371" s="18"/>
      <c r="FC371" s="18"/>
      <c r="FD371" s="18"/>
      <c r="FE371" s="18"/>
      <c r="FF371" s="18"/>
      <c r="FG371" s="18"/>
      <c r="FH371" s="18"/>
      <c r="FI371" s="18"/>
      <c r="FJ371" s="18"/>
      <c r="FK371" s="18"/>
      <c r="FL371" s="18"/>
      <c r="FM371" s="18"/>
      <c r="FO371" s="18"/>
      <c r="FQ371" s="18"/>
      <c r="FS371" s="18"/>
      <c r="FT371" s="18"/>
      <c r="FU371" s="18"/>
      <c r="FV371" s="18"/>
      <c r="FW371" s="18"/>
      <c r="FX371" s="18"/>
      <c r="FY371" s="18"/>
      <c r="FZ371" s="18"/>
      <c r="GB371" s="18"/>
      <c r="GD371" s="18"/>
      <c r="GE371" s="18"/>
    </row>
    <row r="372" spans="1:187" s="5" customFormat="1" x14ac:dyDescent="0.2">
      <c r="A372" s="26"/>
      <c r="G372" s="27"/>
      <c r="H372" s="27"/>
      <c r="I372" s="27"/>
      <c r="J372" s="27"/>
      <c r="K372" s="27"/>
      <c r="L372" s="27"/>
      <c r="M372" s="27"/>
      <c r="N372" s="27"/>
      <c r="O372" s="27"/>
      <c r="P372" s="27"/>
      <c r="Q372" s="27"/>
      <c r="R372" s="27"/>
      <c r="S372" s="27"/>
      <c r="T372" s="27"/>
      <c r="U372" s="27"/>
      <c r="V372" s="27"/>
      <c r="W372" s="27"/>
      <c r="X372" s="27"/>
      <c r="Y372" s="27"/>
      <c r="Z372" s="27"/>
      <c r="AA372" s="27"/>
      <c r="AB372" s="27"/>
      <c r="AC372" s="27"/>
      <c r="AD372" s="27"/>
      <c r="AE372" s="30"/>
      <c r="AF372" s="30"/>
      <c r="AG372" s="30"/>
      <c r="AH372" s="30"/>
      <c r="AI372" s="30"/>
      <c r="AJ372" s="30"/>
      <c r="AK372" s="30"/>
      <c r="AL372" s="30"/>
      <c r="AM372" s="30"/>
      <c r="AN372" s="30"/>
      <c r="AO372" s="30"/>
      <c r="AP372" s="30"/>
      <c r="AR372" s="4"/>
      <c r="AS372" s="4"/>
      <c r="AU372" s="4"/>
      <c r="AV372" s="4"/>
      <c r="AX372" s="4"/>
      <c r="AY372" s="4"/>
      <c r="BA372" s="4"/>
      <c r="BB372" s="4"/>
      <c r="BD372" s="4"/>
      <c r="BE372" s="4"/>
      <c r="BG372" s="4"/>
      <c r="BH372" s="4"/>
      <c r="BJ372" s="4"/>
      <c r="BK372" s="4"/>
      <c r="BM372" s="4"/>
      <c r="BN372" s="4"/>
      <c r="BO372" s="4"/>
      <c r="BP372" s="4"/>
      <c r="BQ372" s="4"/>
      <c r="BR372" s="4"/>
      <c r="BS372" s="4"/>
      <c r="BT372" s="4"/>
      <c r="BU372" s="4"/>
      <c r="BV372" s="4"/>
      <c r="BW372" s="4"/>
      <c r="BX372" s="29"/>
      <c r="BY372" s="4"/>
      <c r="BZ372" s="4"/>
      <c r="CA372" s="18"/>
      <c r="CB372" s="18"/>
      <c r="CD372" s="18"/>
      <c r="CE372" s="18"/>
      <c r="CG372" s="18"/>
      <c r="CI372" s="18"/>
      <c r="CK372" s="18"/>
      <c r="CL372" s="18"/>
      <c r="CN372" s="18"/>
      <c r="CO372" s="18"/>
      <c r="CP372" s="18"/>
      <c r="CT372" s="18"/>
      <c r="CU372" s="18"/>
      <c r="CV372" s="18"/>
      <c r="CW372" s="18"/>
      <c r="CX372" s="18"/>
      <c r="CY372" s="18"/>
      <c r="CZ372" s="18"/>
      <c r="DA372" s="18"/>
      <c r="DB372" s="18"/>
      <c r="DC372" s="18"/>
      <c r="DD372" s="18"/>
      <c r="DF372" s="18"/>
      <c r="DH372" s="18"/>
      <c r="ED372" s="31"/>
      <c r="EE372" s="31"/>
      <c r="ER372" s="18"/>
      <c r="ET372" s="27"/>
      <c r="EU372" s="27"/>
      <c r="EV372" s="27"/>
      <c r="EW372" s="18"/>
      <c r="EX372" s="18"/>
      <c r="EY372" s="18"/>
      <c r="EZ372" s="18"/>
      <c r="FA372" s="18"/>
      <c r="FB372" s="18"/>
      <c r="FC372" s="18"/>
      <c r="FD372" s="18"/>
      <c r="FE372" s="18"/>
      <c r="FF372" s="18"/>
      <c r="FG372" s="18"/>
      <c r="FJ372" s="18"/>
      <c r="FK372" s="18"/>
      <c r="FL372" s="18"/>
      <c r="FM372" s="18"/>
      <c r="FO372" s="18"/>
      <c r="FQ372" s="18"/>
      <c r="FS372" s="18"/>
      <c r="FT372" s="18"/>
      <c r="FU372" s="18"/>
      <c r="FV372" s="18"/>
      <c r="FW372" s="18"/>
      <c r="FX372" s="18"/>
      <c r="FY372" s="18"/>
      <c r="FZ372" s="18"/>
      <c r="GB372" s="18"/>
      <c r="GD372" s="18"/>
      <c r="GE372" s="18"/>
    </row>
    <row r="373" spans="1:187" s="5" customFormat="1" x14ac:dyDescent="0.2">
      <c r="A373" s="26"/>
      <c r="G373" s="27"/>
      <c r="H373" s="27"/>
      <c r="I373" s="27"/>
      <c r="J373" s="27"/>
      <c r="K373" s="27"/>
      <c r="L373" s="27"/>
      <c r="M373" s="27"/>
      <c r="N373" s="27"/>
      <c r="O373" s="27"/>
      <c r="P373" s="27"/>
      <c r="Q373" s="27"/>
      <c r="R373" s="27"/>
      <c r="S373" s="27"/>
      <c r="T373" s="27"/>
      <c r="U373" s="27"/>
      <c r="V373" s="27"/>
      <c r="W373" s="27"/>
      <c r="X373" s="27"/>
      <c r="Y373" s="27"/>
      <c r="Z373" s="27"/>
      <c r="AA373" s="27"/>
      <c r="AB373" s="27"/>
      <c r="AC373" s="27"/>
      <c r="AD373" s="27"/>
      <c r="AE373" s="30"/>
      <c r="AF373" s="30"/>
      <c r="AG373" s="30"/>
      <c r="AH373" s="30"/>
      <c r="AI373" s="30"/>
      <c r="AJ373" s="30"/>
      <c r="AK373" s="30"/>
      <c r="AL373" s="30"/>
      <c r="AM373" s="30"/>
      <c r="AN373" s="30"/>
      <c r="AO373" s="30"/>
      <c r="AP373" s="30"/>
      <c r="AR373" s="4"/>
      <c r="AS373" s="4"/>
      <c r="AU373" s="4"/>
      <c r="AV373" s="4"/>
      <c r="AX373" s="4"/>
      <c r="AY373" s="4"/>
      <c r="BA373" s="4"/>
      <c r="BB373" s="4"/>
      <c r="BD373" s="4"/>
      <c r="BE373" s="4"/>
      <c r="BG373" s="4"/>
      <c r="BH373" s="4"/>
      <c r="BJ373" s="4"/>
      <c r="BK373" s="4"/>
      <c r="BM373" s="4"/>
      <c r="BN373" s="4"/>
      <c r="BO373" s="4"/>
      <c r="BP373" s="4"/>
      <c r="BQ373" s="4"/>
      <c r="BR373" s="4"/>
      <c r="BS373" s="4"/>
      <c r="BT373" s="4"/>
      <c r="BU373" s="4"/>
      <c r="BV373" s="4"/>
      <c r="BW373" s="4"/>
      <c r="BX373" s="29"/>
      <c r="BY373" s="4"/>
      <c r="BZ373" s="4"/>
      <c r="CA373" s="18"/>
      <c r="CB373" s="18"/>
      <c r="CD373" s="18"/>
      <c r="CE373" s="18"/>
      <c r="CG373" s="18"/>
      <c r="CI373" s="18"/>
      <c r="CK373" s="18"/>
      <c r="CL373" s="18"/>
      <c r="CN373" s="18"/>
      <c r="CO373" s="18"/>
      <c r="CP373" s="18"/>
      <c r="CT373" s="18"/>
      <c r="CU373" s="18"/>
      <c r="CV373" s="18"/>
      <c r="CW373" s="18"/>
      <c r="CX373" s="18"/>
      <c r="CY373" s="18"/>
      <c r="CZ373" s="18"/>
      <c r="DA373" s="18"/>
      <c r="DB373" s="18"/>
      <c r="DC373" s="18"/>
      <c r="DD373" s="18"/>
      <c r="DF373" s="18"/>
      <c r="DH373" s="18"/>
      <c r="ED373" s="31"/>
      <c r="EE373" s="31"/>
      <c r="ER373" s="18"/>
      <c r="ET373" s="27"/>
      <c r="EU373" s="27"/>
      <c r="EV373" s="27"/>
      <c r="EW373" s="18"/>
      <c r="EX373" s="18"/>
      <c r="EY373" s="18"/>
      <c r="EZ373" s="18"/>
      <c r="FA373" s="18"/>
      <c r="FB373" s="18"/>
      <c r="FC373" s="18"/>
      <c r="FD373" s="18"/>
      <c r="FE373" s="18"/>
      <c r="FF373" s="18"/>
      <c r="FG373" s="18"/>
      <c r="FH373" s="18"/>
      <c r="FI373" s="18"/>
      <c r="FJ373" s="18"/>
      <c r="FK373" s="18"/>
      <c r="FL373" s="18"/>
      <c r="FM373" s="18"/>
      <c r="FO373" s="18"/>
      <c r="FQ373" s="18"/>
      <c r="FS373" s="18"/>
      <c r="FT373" s="18"/>
      <c r="FU373" s="18"/>
      <c r="FV373" s="18"/>
      <c r="FW373" s="18"/>
      <c r="FX373" s="18"/>
      <c r="FY373" s="18"/>
      <c r="FZ373" s="18"/>
      <c r="GB373" s="18"/>
      <c r="GD373" s="18"/>
      <c r="GE373" s="18"/>
    </row>
    <row r="374" spans="1:187" s="5" customFormat="1" x14ac:dyDescent="0.2">
      <c r="A374" s="26"/>
      <c r="G374" s="27"/>
      <c r="H374" s="27"/>
      <c r="I374" s="27"/>
      <c r="J374" s="27"/>
      <c r="K374" s="27"/>
      <c r="L374" s="27"/>
      <c r="M374" s="27"/>
      <c r="N374" s="27"/>
      <c r="O374" s="27"/>
      <c r="P374" s="27"/>
      <c r="Q374" s="27"/>
      <c r="R374" s="27"/>
      <c r="S374" s="27"/>
      <c r="T374" s="27"/>
      <c r="U374" s="27"/>
      <c r="V374" s="27"/>
      <c r="W374" s="27"/>
      <c r="X374" s="27"/>
      <c r="Y374" s="27"/>
      <c r="Z374" s="27"/>
      <c r="AA374" s="27"/>
      <c r="AB374" s="27"/>
      <c r="AC374" s="27"/>
      <c r="AD374" s="27"/>
      <c r="AE374" s="30"/>
      <c r="AF374" s="30"/>
      <c r="AG374" s="30"/>
      <c r="AH374" s="30"/>
      <c r="AI374" s="30"/>
      <c r="AJ374" s="30"/>
      <c r="AK374" s="30"/>
      <c r="AL374" s="30"/>
      <c r="AM374" s="30"/>
      <c r="AN374" s="30"/>
      <c r="AO374" s="30"/>
      <c r="AP374" s="30"/>
      <c r="AR374" s="4"/>
      <c r="AS374" s="4"/>
      <c r="AU374" s="4"/>
      <c r="AV374" s="4"/>
      <c r="AX374" s="4"/>
      <c r="AY374" s="4"/>
      <c r="BA374" s="4"/>
      <c r="BB374" s="4"/>
      <c r="BD374" s="4"/>
      <c r="BE374" s="4"/>
      <c r="BG374" s="4"/>
      <c r="BH374" s="4"/>
      <c r="BJ374" s="4"/>
      <c r="BK374" s="4"/>
      <c r="BM374" s="4"/>
      <c r="BN374" s="4"/>
      <c r="BO374" s="4"/>
      <c r="BP374" s="4"/>
      <c r="BQ374" s="4"/>
      <c r="BR374" s="4"/>
      <c r="BS374" s="4"/>
      <c r="BT374" s="4"/>
      <c r="BU374" s="4"/>
      <c r="BV374" s="4"/>
      <c r="BW374" s="4"/>
      <c r="BX374" s="29"/>
      <c r="BY374" s="4"/>
      <c r="BZ374" s="4"/>
      <c r="CA374" s="18"/>
      <c r="CB374" s="18"/>
      <c r="CD374" s="18"/>
      <c r="CE374" s="18"/>
      <c r="CG374" s="18"/>
      <c r="CI374" s="18"/>
      <c r="CK374" s="18"/>
      <c r="CL374" s="18"/>
      <c r="CN374" s="18"/>
      <c r="CO374" s="18"/>
      <c r="CP374" s="18"/>
      <c r="CT374" s="18"/>
      <c r="CU374" s="18"/>
      <c r="CV374" s="18"/>
      <c r="CW374" s="18"/>
      <c r="CX374" s="18"/>
      <c r="CY374" s="18"/>
      <c r="CZ374" s="18"/>
      <c r="DA374" s="18"/>
      <c r="DB374" s="18"/>
      <c r="DC374" s="18"/>
      <c r="DD374" s="18"/>
      <c r="DF374" s="18"/>
      <c r="DH374" s="18"/>
      <c r="ED374" s="31"/>
      <c r="EE374" s="31"/>
      <c r="ET374" s="27"/>
      <c r="EU374" s="27"/>
      <c r="EV374" s="27"/>
      <c r="EW374" s="18"/>
      <c r="EX374" s="18"/>
      <c r="EY374" s="18"/>
      <c r="EZ374" s="18"/>
      <c r="FA374" s="18"/>
      <c r="FB374" s="18"/>
      <c r="FC374" s="18"/>
      <c r="FD374" s="18"/>
      <c r="FE374" s="18"/>
      <c r="FF374" s="18"/>
      <c r="FG374" s="18"/>
      <c r="FH374" s="18"/>
      <c r="FI374" s="18"/>
      <c r="FJ374" s="18"/>
      <c r="FK374" s="18"/>
      <c r="FL374" s="18"/>
      <c r="FM374" s="18"/>
      <c r="FO374" s="18"/>
      <c r="FQ374" s="18"/>
      <c r="FS374" s="18"/>
      <c r="FU374" s="18"/>
      <c r="FV374" s="18"/>
      <c r="FW374" s="18"/>
      <c r="FX374" s="18"/>
      <c r="FY374" s="18"/>
      <c r="FZ374" s="18"/>
      <c r="GA374" s="18"/>
      <c r="GB374" s="18"/>
      <c r="GD374" s="18"/>
      <c r="GE374" s="18"/>
    </row>
    <row r="375" spans="1:187" s="5" customFormat="1" x14ac:dyDescent="0.2">
      <c r="A375" s="26"/>
      <c r="G375" s="27"/>
      <c r="H375" s="27"/>
      <c r="I375" s="27"/>
      <c r="J375" s="27"/>
      <c r="K375" s="27"/>
      <c r="L375" s="27"/>
      <c r="M375" s="27"/>
      <c r="N375" s="27"/>
      <c r="O375" s="27"/>
      <c r="P375" s="27"/>
      <c r="Q375" s="27"/>
      <c r="R375" s="27"/>
      <c r="S375" s="27"/>
      <c r="T375" s="27"/>
      <c r="U375" s="27"/>
      <c r="V375" s="27"/>
      <c r="W375" s="27"/>
      <c r="X375" s="27"/>
      <c r="Y375" s="27"/>
      <c r="Z375" s="27"/>
      <c r="AA375" s="27"/>
      <c r="AB375" s="27"/>
      <c r="AC375" s="27"/>
      <c r="AD375" s="27"/>
      <c r="AE375" s="30"/>
      <c r="AF375" s="30"/>
      <c r="AG375" s="30"/>
      <c r="AH375" s="30"/>
      <c r="AI375" s="30"/>
      <c r="AJ375" s="30"/>
      <c r="AK375" s="30"/>
      <c r="AL375" s="30"/>
      <c r="AM375" s="30"/>
      <c r="AN375" s="30"/>
      <c r="AO375" s="30"/>
      <c r="AP375" s="30"/>
      <c r="AR375" s="4"/>
      <c r="AS375" s="4"/>
      <c r="AU375" s="4"/>
      <c r="AV375" s="4"/>
      <c r="AX375" s="4"/>
      <c r="AY375" s="4"/>
      <c r="BA375" s="4"/>
      <c r="BB375" s="4"/>
      <c r="BD375" s="4"/>
      <c r="BE375" s="4"/>
      <c r="BG375" s="4"/>
      <c r="BH375" s="4"/>
      <c r="BJ375" s="4"/>
      <c r="BK375" s="4"/>
      <c r="BM375" s="4"/>
      <c r="BN375" s="4"/>
      <c r="BO375" s="4"/>
      <c r="BP375" s="4"/>
      <c r="BQ375" s="4"/>
      <c r="BR375" s="4"/>
      <c r="BS375" s="4"/>
      <c r="BT375" s="4"/>
      <c r="BU375" s="4"/>
      <c r="BV375" s="4"/>
      <c r="BW375" s="4"/>
      <c r="BX375" s="29"/>
      <c r="BY375" s="4"/>
      <c r="BZ375" s="4"/>
      <c r="CA375" s="18"/>
      <c r="CB375" s="18"/>
      <c r="CD375" s="18"/>
      <c r="CE375" s="18"/>
      <c r="CG375" s="18"/>
      <c r="CI375" s="18"/>
      <c r="CK375" s="18"/>
      <c r="CL375" s="18"/>
      <c r="CN375" s="18"/>
      <c r="CO375" s="18"/>
      <c r="CP375" s="18"/>
      <c r="CT375" s="18"/>
      <c r="CU375" s="18"/>
      <c r="CV375" s="18"/>
      <c r="CW375" s="18"/>
      <c r="CX375" s="18"/>
      <c r="CY375" s="18"/>
      <c r="CZ375" s="18"/>
      <c r="DA375" s="18"/>
      <c r="DB375" s="18"/>
      <c r="DC375" s="18"/>
      <c r="DD375" s="18"/>
      <c r="DF375" s="18"/>
      <c r="DH375" s="18"/>
      <c r="ED375" s="31"/>
      <c r="EE375" s="31"/>
      <c r="ER375" s="18"/>
      <c r="ET375" s="27"/>
      <c r="EU375" s="27"/>
      <c r="EV375" s="27"/>
      <c r="EW375" s="18"/>
      <c r="EX375" s="18"/>
      <c r="EY375" s="18"/>
      <c r="EZ375" s="18"/>
      <c r="FA375" s="18"/>
      <c r="FB375" s="18"/>
      <c r="FC375" s="18"/>
      <c r="FD375" s="18"/>
      <c r="FE375" s="18"/>
      <c r="FF375" s="18"/>
      <c r="FG375" s="18"/>
      <c r="FH375" s="18"/>
      <c r="FI375" s="18"/>
      <c r="FJ375" s="18"/>
      <c r="FK375" s="18"/>
      <c r="FL375" s="18"/>
      <c r="FM375" s="18"/>
      <c r="FO375" s="18"/>
      <c r="FQ375" s="18"/>
      <c r="FS375" s="18"/>
      <c r="FT375" s="18"/>
      <c r="FU375" s="18"/>
      <c r="FV375" s="18"/>
      <c r="FW375" s="18"/>
      <c r="FX375" s="18"/>
      <c r="FY375" s="18"/>
      <c r="FZ375" s="18"/>
      <c r="GB375" s="18"/>
      <c r="GD375" s="18"/>
      <c r="GE375" s="18"/>
    </row>
    <row r="376" spans="1:187" s="5" customFormat="1" x14ac:dyDescent="0.2">
      <c r="A376" s="26"/>
      <c r="G376" s="27"/>
      <c r="H376" s="27"/>
      <c r="I376" s="27"/>
      <c r="J376" s="27"/>
      <c r="K376" s="27"/>
      <c r="L376" s="27"/>
      <c r="M376" s="27"/>
      <c r="N376" s="27"/>
      <c r="O376" s="27"/>
      <c r="P376" s="27"/>
      <c r="Q376" s="27"/>
      <c r="R376" s="27"/>
      <c r="S376" s="27"/>
      <c r="T376" s="27"/>
      <c r="U376" s="27"/>
      <c r="V376" s="27"/>
      <c r="W376" s="27"/>
      <c r="X376" s="27"/>
      <c r="Y376" s="27"/>
      <c r="Z376" s="27"/>
      <c r="AA376" s="27"/>
      <c r="AB376" s="27"/>
      <c r="AC376" s="27"/>
      <c r="AD376" s="27"/>
      <c r="AE376" s="30"/>
      <c r="AF376" s="30"/>
      <c r="AG376" s="30"/>
      <c r="AH376" s="30"/>
      <c r="AI376" s="30"/>
      <c r="AJ376" s="30"/>
      <c r="AK376" s="30"/>
      <c r="AL376" s="30"/>
      <c r="AM376" s="30"/>
      <c r="AN376" s="30"/>
      <c r="AO376" s="30"/>
      <c r="AP376" s="30"/>
      <c r="AR376" s="4"/>
      <c r="AS376" s="4"/>
      <c r="AU376" s="4"/>
      <c r="AV376" s="4"/>
      <c r="AX376" s="4"/>
      <c r="AY376" s="4"/>
      <c r="BA376" s="4"/>
      <c r="BB376" s="4"/>
      <c r="BD376" s="4"/>
      <c r="BE376" s="4"/>
      <c r="BG376" s="4"/>
      <c r="BH376" s="4"/>
      <c r="BJ376" s="4"/>
      <c r="BK376" s="4"/>
      <c r="BM376" s="4"/>
      <c r="BN376" s="4"/>
      <c r="BO376" s="4"/>
      <c r="BP376" s="4"/>
      <c r="BQ376" s="4"/>
      <c r="BR376" s="4"/>
      <c r="BS376" s="4"/>
      <c r="BT376" s="4"/>
      <c r="BU376" s="4"/>
      <c r="BV376" s="4"/>
      <c r="BW376" s="4"/>
      <c r="BX376" s="29"/>
      <c r="BY376" s="4"/>
      <c r="BZ376" s="4"/>
      <c r="CA376" s="18"/>
      <c r="CB376" s="18"/>
      <c r="CD376" s="18"/>
      <c r="CE376" s="18"/>
      <c r="CG376" s="18"/>
      <c r="CI376" s="18"/>
      <c r="CK376" s="18"/>
      <c r="CL376" s="18"/>
      <c r="CN376" s="18"/>
      <c r="CO376" s="18"/>
      <c r="CP376" s="18"/>
      <c r="CT376" s="18"/>
      <c r="CU376" s="18"/>
      <c r="CV376" s="18"/>
      <c r="CW376" s="18"/>
      <c r="CX376" s="18"/>
      <c r="CY376" s="18"/>
      <c r="CZ376" s="18"/>
      <c r="DA376" s="18"/>
      <c r="DB376" s="18"/>
      <c r="DC376" s="18"/>
      <c r="DD376" s="18"/>
      <c r="DF376" s="18"/>
      <c r="DH376" s="18"/>
      <c r="ED376" s="31"/>
      <c r="EE376" s="31"/>
      <c r="ET376" s="27"/>
      <c r="EU376" s="27"/>
      <c r="EV376" s="27"/>
      <c r="EW376" s="18"/>
      <c r="EX376" s="18"/>
      <c r="EY376" s="18"/>
      <c r="EZ376" s="18"/>
      <c r="FA376" s="18"/>
      <c r="FB376" s="18"/>
      <c r="FC376" s="18"/>
      <c r="FD376" s="18"/>
      <c r="FE376" s="18"/>
      <c r="FF376" s="18"/>
      <c r="FG376" s="18"/>
      <c r="FH376" s="18"/>
      <c r="FI376" s="18"/>
      <c r="FJ376" s="18"/>
      <c r="FK376" s="18"/>
      <c r="FL376" s="18"/>
      <c r="FM376" s="18"/>
      <c r="FN376" s="18"/>
      <c r="FO376" s="18"/>
      <c r="FQ376" s="18"/>
      <c r="FS376" s="18"/>
      <c r="FU376" s="18"/>
      <c r="FV376" s="18"/>
      <c r="FW376" s="18"/>
      <c r="FX376" s="18"/>
      <c r="FY376" s="18"/>
      <c r="FZ376" s="18"/>
      <c r="GB376" s="18"/>
      <c r="GD376" s="18"/>
      <c r="GE376" s="18"/>
    </row>
    <row r="377" spans="1:187" s="5" customFormat="1" x14ac:dyDescent="0.2">
      <c r="A377" s="26"/>
      <c r="G377" s="27"/>
      <c r="H377" s="27"/>
      <c r="I377" s="27"/>
      <c r="J377" s="27"/>
      <c r="K377" s="27"/>
      <c r="L377" s="27"/>
      <c r="M377" s="27"/>
      <c r="N377" s="27"/>
      <c r="O377" s="27"/>
      <c r="P377" s="27"/>
      <c r="Q377" s="27"/>
      <c r="R377" s="27"/>
      <c r="S377" s="27"/>
      <c r="T377" s="27"/>
      <c r="U377" s="27"/>
      <c r="V377" s="27"/>
      <c r="W377" s="27"/>
      <c r="X377" s="27"/>
      <c r="Y377" s="27"/>
      <c r="Z377" s="27"/>
      <c r="AA377" s="27"/>
      <c r="AB377" s="27"/>
      <c r="AC377" s="27"/>
      <c r="AD377" s="27"/>
      <c r="AE377" s="30"/>
      <c r="AF377" s="30"/>
      <c r="AG377" s="30"/>
      <c r="AH377" s="30"/>
      <c r="AI377" s="30"/>
      <c r="AJ377" s="30"/>
      <c r="AK377" s="30"/>
      <c r="AL377" s="30"/>
      <c r="AM377" s="30"/>
      <c r="AN377" s="30"/>
      <c r="AO377" s="30"/>
      <c r="AP377" s="30"/>
      <c r="AR377" s="4"/>
      <c r="AS377" s="4"/>
      <c r="AU377" s="4"/>
      <c r="AV377" s="4"/>
      <c r="AX377" s="4"/>
      <c r="AY377" s="4"/>
      <c r="BA377" s="4"/>
      <c r="BB377" s="4"/>
      <c r="BD377" s="4"/>
      <c r="BE377" s="4"/>
      <c r="BG377" s="4"/>
      <c r="BH377" s="4"/>
      <c r="BJ377" s="4"/>
      <c r="BK377" s="4"/>
      <c r="BM377" s="4"/>
      <c r="BN377" s="4"/>
      <c r="BO377" s="4"/>
      <c r="BP377" s="4"/>
      <c r="BQ377" s="4"/>
      <c r="BR377" s="4"/>
      <c r="BS377" s="4"/>
      <c r="BT377" s="4"/>
      <c r="BU377" s="4"/>
      <c r="BV377" s="4"/>
      <c r="BW377" s="4"/>
      <c r="BX377" s="29"/>
      <c r="BY377" s="4"/>
      <c r="BZ377" s="4"/>
      <c r="CA377" s="18"/>
      <c r="CB377" s="18"/>
      <c r="CD377" s="18"/>
      <c r="CE377" s="18"/>
      <c r="CG377" s="18"/>
      <c r="CI377" s="18"/>
      <c r="CK377" s="18"/>
      <c r="CL377" s="18"/>
      <c r="CN377" s="18"/>
      <c r="CO377" s="18"/>
      <c r="CP377" s="18"/>
      <c r="CT377" s="18"/>
      <c r="CU377" s="18"/>
      <c r="CV377" s="18"/>
      <c r="CW377" s="18"/>
      <c r="CX377" s="18"/>
      <c r="CY377" s="18"/>
      <c r="CZ377" s="18"/>
      <c r="DA377" s="18"/>
      <c r="DB377" s="18"/>
      <c r="DC377" s="18"/>
      <c r="DD377" s="18"/>
      <c r="DF377" s="18"/>
      <c r="DH377" s="18"/>
      <c r="ED377" s="31"/>
      <c r="EE377" s="31"/>
      <c r="EK377" s="18"/>
      <c r="EL377" s="18"/>
      <c r="EP377" s="18"/>
      <c r="EQ377" s="18"/>
      <c r="ER377" s="18"/>
      <c r="ET377" s="27"/>
      <c r="EU377" s="27"/>
      <c r="EV377" s="27"/>
      <c r="EW377" s="18"/>
      <c r="EX377" s="18"/>
      <c r="EY377" s="18"/>
      <c r="EZ377" s="18"/>
      <c r="FA377" s="18"/>
      <c r="FB377" s="18"/>
      <c r="FC377" s="18"/>
      <c r="FD377" s="18"/>
      <c r="FE377" s="18"/>
      <c r="FF377" s="18"/>
      <c r="FG377" s="18"/>
      <c r="FI377" s="18"/>
      <c r="FJ377" s="18"/>
      <c r="FK377" s="18"/>
      <c r="FL377" s="18"/>
      <c r="FM377" s="18"/>
      <c r="FO377" s="18"/>
      <c r="FQ377" s="18"/>
      <c r="FS377" s="18"/>
      <c r="FT377" s="18"/>
      <c r="FU377" s="18"/>
      <c r="FV377" s="18"/>
      <c r="FW377" s="18"/>
      <c r="FX377" s="18"/>
      <c r="FY377" s="18"/>
      <c r="FZ377" s="18"/>
      <c r="GB377" s="18"/>
      <c r="GD377" s="18"/>
      <c r="GE377" s="18"/>
    </row>
    <row r="378" spans="1:187" s="5" customFormat="1" x14ac:dyDescent="0.2">
      <c r="A378" s="26"/>
      <c r="G378" s="27"/>
      <c r="H378" s="27"/>
      <c r="I378" s="27"/>
      <c r="J378" s="27"/>
      <c r="K378" s="27"/>
      <c r="L378" s="27"/>
      <c r="M378" s="27"/>
      <c r="N378" s="27"/>
      <c r="O378" s="27"/>
      <c r="P378" s="27"/>
      <c r="Q378" s="27"/>
      <c r="R378" s="27"/>
      <c r="S378" s="27"/>
      <c r="T378" s="27"/>
      <c r="U378" s="27"/>
      <c r="V378" s="27"/>
      <c r="W378" s="27"/>
      <c r="X378" s="27"/>
      <c r="Y378" s="27"/>
      <c r="Z378" s="27"/>
      <c r="AA378" s="27"/>
      <c r="AB378" s="27"/>
      <c r="AC378" s="27"/>
      <c r="AD378" s="27"/>
      <c r="AE378" s="30"/>
      <c r="AF378" s="30"/>
      <c r="AG378" s="30"/>
      <c r="AH378" s="30"/>
      <c r="AI378" s="30"/>
      <c r="AJ378" s="30"/>
      <c r="AK378" s="30"/>
      <c r="AL378" s="30"/>
      <c r="AM378" s="30"/>
      <c r="AN378" s="30"/>
      <c r="AO378" s="30"/>
      <c r="AP378" s="30"/>
      <c r="AR378" s="4"/>
      <c r="AS378" s="4"/>
      <c r="AU378" s="4"/>
      <c r="AV378" s="4"/>
      <c r="AX378" s="4"/>
      <c r="AY378" s="4"/>
      <c r="BA378" s="4"/>
      <c r="BB378" s="4"/>
      <c r="BD378" s="4"/>
      <c r="BE378" s="4"/>
      <c r="BG378" s="4"/>
      <c r="BH378" s="4"/>
      <c r="BJ378" s="4"/>
      <c r="BK378" s="4"/>
      <c r="BM378" s="4"/>
      <c r="BN378" s="4"/>
      <c r="BO378" s="4"/>
      <c r="BP378" s="4"/>
      <c r="BQ378" s="4"/>
      <c r="BR378" s="4"/>
      <c r="BS378" s="4"/>
      <c r="BT378" s="4"/>
      <c r="BU378" s="4"/>
      <c r="BV378" s="4"/>
      <c r="BW378" s="4"/>
      <c r="BX378" s="29"/>
      <c r="BY378" s="4"/>
      <c r="BZ378" s="4"/>
      <c r="CA378" s="18"/>
      <c r="CB378" s="18"/>
      <c r="CD378" s="18"/>
      <c r="CE378" s="18"/>
      <c r="CG378" s="18"/>
      <c r="CI378" s="18"/>
      <c r="CK378" s="18"/>
      <c r="CL378" s="18"/>
      <c r="CN378" s="18"/>
      <c r="CO378" s="18"/>
      <c r="CP378" s="18"/>
      <c r="CT378" s="18"/>
      <c r="CU378" s="18"/>
      <c r="CV378" s="18"/>
      <c r="CW378" s="18"/>
      <c r="CX378" s="18"/>
      <c r="CY378" s="18"/>
      <c r="CZ378" s="18"/>
      <c r="DA378" s="18"/>
      <c r="DB378" s="18"/>
      <c r="DC378" s="18"/>
      <c r="DD378" s="18"/>
      <c r="DF378" s="18"/>
      <c r="DH378" s="18"/>
      <c r="ED378" s="31"/>
      <c r="EE378" s="31"/>
      <c r="ER378" s="18"/>
      <c r="ET378" s="27"/>
      <c r="EU378" s="27"/>
      <c r="EV378" s="27"/>
      <c r="EW378" s="18"/>
      <c r="EX378" s="18"/>
      <c r="EY378" s="18"/>
      <c r="FA378" s="18"/>
      <c r="FB378" s="18"/>
      <c r="FC378" s="18"/>
      <c r="FD378" s="18"/>
      <c r="FE378" s="18"/>
      <c r="FF378" s="18"/>
      <c r="FG378" s="18"/>
      <c r="FH378" s="18"/>
      <c r="FI378" s="18"/>
      <c r="FJ378" s="18"/>
      <c r="FK378" s="18"/>
      <c r="FL378" s="18"/>
      <c r="FM378" s="18"/>
      <c r="FO378" s="18"/>
      <c r="FQ378" s="18"/>
      <c r="FS378" s="18"/>
      <c r="FT378" s="18"/>
      <c r="FU378" s="18"/>
      <c r="FV378" s="18"/>
      <c r="FW378" s="18"/>
      <c r="FX378" s="18"/>
      <c r="FY378" s="18"/>
      <c r="FZ378" s="18"/>
      <c r="GB378" s="18"/>
      <c r="GD378" s="18"/>
      <c r="GE378" s="18"/>
    </row>
    <row r="379" spans="1:187" s="5" customFormat="1" x14ac:dyDescent="0.2">
      <c r="A379" s="26"/>
      <c r="G379" s="27"/>
      <c r="H379" s="27"/>
      <c r="I379" s="27"/>
      <c r="J379" s="27"/>
      <c r="K379" s="27"/>
      <c r="L379" s="27"/>
      <c r="M379" s="27"/>
      <c r="N379" s="27"/>
      <c r="O379" s="27"/>
      <c r="P379" s="27"/>
      <c r="Q379" s="27"/>
      <c r="R379" s="27"/>
      <c r="S379" s="27"/>
      <c r="T379" s="27"/>
      <c r="U379" s="27"/>
      <c r="V379" s="27"/>
      <c r="W379" s="27"/>
      <c r="X379" s="27"/>
      <c r="Y379" s="27"/>
      <c r="Z379" s="27"/>
      <c r="AA379" s="27"/>
      <c r="AB379" s="27"/>
      <c r="AC379" s="27"/>
      <c r="AD379" s="27"/>
      <c r="AE379" s="30"/>
      <c r="AF379" s="30"/>
      <c r="AG379" s="30"/>
      <c r="AH379" s="30"/>
      <c r="AI379" s="30"/>
      <c r="AJ379" s="30"/>
      <c r="AK379" s="30"/>
      <c r="AL379" s="30"/>
      <c r="AM379" s="30"/>
      <c r="AN379" s="30"/>
      <c r="AO379" s="30"/>
      <c r="AP379" s="30"/>
      <c r="AR379" s="4"/>
      <c r="AS379" s="4"/>
      <c r="AU379" s="4"/>
      <c r="AV379" s="4"/>
      <c r="AX379" s="4"/>
      <c r="AY379" s="4"/>
      <c r="BA379" s="4"/>
      <c r="BB379" s="4"/>
      <c r="BD379" s="4"/>
      <c r="BE379" s="4"/>
      <c r="BG379" s="4"/>
      <c r="BH379" s="4"/>
      <c r="BJ379" s="4"/>
      <c r="BK379" s="4"/>
      <c r="BM379" s="4"/>
      <c r="BN379" s="4"/>
      <c r="BO379" s="4"/>
      <c r="BP379" s="4"/>
      <c r="BQ379" s="4"/>
      <c r="BR379" s="4"/>
      <c r="BS379" s="4"/>
      <c r="BT379" s="4"/>
      <c r="BU379" s="4"/>
      <c r="BV379" s="4"/>
      <c r="BW379" s="4"/>
      <c r="BX379" s="29"/>
      <c r="BY379" s="4"/>
      <c r="BZ379" s="4"/>
      <c r="CA379" s="18"/>
      <c r="CB379" s="18"/>
      <c r="CD379" s="18"/>
      <c r="CE379" s="18"/>
      <c r="CG379" s="18"/>
      <c r="CI379" s="18"/>
      <c r="CK379" s="18"/>
      <c r="CL379" s="18"/>
      <c r="CN379" s="18"/>
      <c r="CO379" s="18"/>
      <c r="CP379" s="18"/>
      <c r="CT379" s="18"/>
      <c r="CU379" s="18"/>
      <c r="CV379" s="18"/>
      <c r="CW379" s="18"/>
      <c r="CX379" s="18"/>
      <c r="CY379" s="18"/>
      <c r="CZ379" s="18"/>
      <c r="DA379" s="18"/>
      <c r="DB379" s="18"/>
      <c r="DC379" s="18"/>
      <c r="DD379" s="18"/>
      <c r="DF379" s="18"/>
      <c r="DH379" s="18"/>
      <c r="ED379" s="31"/>
      <c r="EE379" s="31"/>
      <c r="ET379" s="27"/>
      <c r="EU379" s="27"/>
      <c r="EV379" s="27"/>
      <c r="EW379" s="18"/>
      <c r="EX379" s="18"/>
      <c r="EY379" s="18"/>
      <c r="EZ379" s="18"/>
      <c r="FA379" s="18"/>
      <c r="FB379" s="18"/>
      <c r="FC379" s="18"/>
      <c r="FD379" s="18"/>
      <c r="FE379" s="18"/>
      <c r="FF379" s="18"/>
      <c r="FG379" s="18"/>
      <c r="FH379" s="18"/>
      <c r="FI379" s="18"/>
      <c r="FJ379" s="18"/>
      <c r="FK379" s="18"/>
      <c r="FL379" s="18"/>
      <c r="FM379" s="18"/>
      <c r="FO379" s="18"/>
      <c r="FQ379" s="18"/>
      <c r="FS379" s="18"/>
      <c r="FU379" s="18"/>
      <c r="FV379" s="18"/>
      <c r="FW379" s="18"/>
      <c r="FX379" s="18"/>
      <c r="FY379" s="18"/>
      <c r="FZ379" s="18"/>
      <c r="GB379" s="18"/>
      <c r="GD379" s="18"/>
      <c r="GE379" s="18"/>
    </row>
    <row r="380" spans="1:187" s="5" customFormat="1" x14ac:dyDescent="0.2">
      <c r="A380" s="26"/>
      <c r="G380" s="27"/>
      <c r="H380" s="27"/>
      <c r="I380" s="27"/>
      <c r="J380" s="27"/>
      <c r="K380" s="27"/>
      <c r="L380" s="27"/>
      <c r="M380" s="27"/>
      <c r="N380" s="27"/>
      <c r="O380" s="27"/>
      <c r="P380" s="27"/>
      <c r="Q380" s="27"/>
      <c r="R380" s="27"/>
      <c r="S380" s="27"/>
      <c r="T380" s="27"/>
      <c r="U380" s="27"/>
      <c r="V380" s="27"/>
      <c r="W380" s="27"/>
      <c r="X380" s="27"/>
      <c r="Y380" s="27"/>
      <c r="Z380" s="27"/>
      <c r="AA380" s="27"/>
      <c r="AB380" s="27"/>
      <c r="AC380" s="27"/>
      <c r="AD380" s="27"/>
      <c r="AE380" s="30"/>
      <c r="AF380" s="30"/>
      <c r="AG380" s="30"/>
      <c r="AH380" s="30"/>
      <c r="AI380" s="30"/>
      <c r="AJ380" s="30"/>
      <c r="AK380" s="30"/>
      <c r="AL380" s="30"/>
      <c r="AM380" s="30"/>
      <c r="AN380" s="30"/>
      <c r="AO380" s="30"/>
      <c r="AP380" s="30"/>
      <c r="AR380" s="4"/>
      <c r="AS380" s="4"/>
      <c r="AU380" s="4"/>
      <c r="AV380" s="4"/>
      <c r="AX380" s="4"/>
      <c r="AY380" s="4"/>
      <c r="BA380" s="4"/>
      <c r="BB380" s="4"/>
      <c r="BD380" s="4"/>
      <c r="BE380" s="4"/>
      <c r="BG380" s="4"/>
      <c r="BH380" s="4"/>
      <c r="BJ380" s="4"/>
      <c r="BK380" s="4"/>
      <c r="BM380" s="4"/>
      <c r="BN380" s="4"/>
      <c r="BO380" s="4"/>
      <c r="BP380" s="4"/>
      <c r="BQ380" s="4"/>
      <c r="BR380" s="4"/>
      <c r="BS380" s="4"/>
      <c r="BT380" s="4"/>
      <c r="BU380" s="4"/>
      <c r="BV380" s="4"/>
      <c r="BW380" s="4"/>
      <c r="BX380" s="29"/>
      <c r="BY380" s="4"/>
      <c r="BZ380" s="4"/>
      <c r="CA380" s="18"/>
      <c r="CB380" s="18"/>
      <c r="CD380" s="18"/>
      <c r="CE380" s="18"/>
      <c r="CG380" s="18"/>
      <c r="CH380" s="18"/>
      <c r="CI380" s="18"/>
      <c r="CK380" s="18"/>
      <c r="CL380" s="18"/>
      <c r="CN380" s="18"/>
      <c r="CO380" s="18"/>
      <c r="CP380" s="18"/>
      <c r="CT380" s="18"/>
      <c r="CU380" s="18"/>
      <c r="CV380" s="18"/>
      <c r="CW380" s="18"/>
      <c r="CX380" s="18"/>
      <c r="CY380" s="18"/>
      <c r="CZ380" s="18"/>
      <c r="DA380" s="18"/>
      <c r="DB380" s="18"/>
      <c r="DC380" s="18"/>
      <c r="DD380" s="18"/>
      <c r="DF380" s="18"/>
      <c r="DH380" s="18"/>
      <c r="DP380" s="18"/>
      <c r="ED380" s="31"/>
      <c r="EE380" s="31"/>
      <c r="ET380" s="27"/>
      <c r="EU380" s="27"/>
      <c r="EV380" s="27"/>
      <c r="EW380" s="18"/>
      <c r="EX380" s="18"/>
      <c r="EY380" s="18"/>
      <c r="EZ380" s="18"/>
      <c r="FA380" s="18"/>
      <c r="FB380" s="18"/>
      <c r="FC380" s="18"/>
      <c r="FD380" s="18"/>
      <c r="FE380" s="18"/>
      <c r="FF380" s="18"/>
      <c r="FG380" s="18"/>
      <c r="FH380" s="18"/>
      <c r="FI380" s="18"/>
      <c r="FJ380" s="18"/>
      <c r="FK380" s="18"/>
      <c r="FL380" s="18"/>
      <c r="FM380" s="18"/>
      <c r="FN380" s="18"/>
      <c r="FO380" s="18"/>
      <c r="FQ380" s="18"/>
      <c r="FS380" s="18"/>
      <c r="FU380" s="18"/>
      <c r="FV380" s="18"/>
      <c r="FW380" s="18"/>
      <c r="FX380" s="18"/>
      <c r="FY380" s="18"/>
      <c r="FZ380" s="18"/>
      <c r="GA380" s="18"/>
      <c r="GB380" s="18"/>
      <c r="GD380" s="18"/>
      <c r="GE380" s="18"/>
    </row>
    <row r="381" spans="1:187" s="5" customFormat="1" x14ac:dyDescent="0.2">
      <c r="A381" s="26"/>
      <c r="G381" s="27"/>
      <c r="H381" s="27"/>
      <c r="I381" s="27"/>
      <c r="J381" s="27"/>
      <c r="K381" s="27"/>
      <c r="L381" s="27"/>
      <c r="M381" s="27"/>
      <c r="N381" s="27"/>
      <c r="O381" s="27"/>
      <c r="P381" s="27"/>
      <c r="Q381" s="27"/>
      <c r="R381" s="27"/>
      <c r="S381" s="27"/>
      <c r="T381" s="27"/>
      <c r="U381" s="27"/>
      <c r="V381" s="27"/>
      <c r="W381" s="27"/>
      <c r="X381" s="27"/>
      <c r="Y381" s="27"/>
      <c r="Z381" s="27"/>
      <c r="AA381" s="27"/>
      <c r="AB381" s="27"/>
      <c r="AC381" s="27"/>
      <c r="AD381" s="27"/>
      <c r="AE381" s="30"/>
      <c r="AF381" s="30"/>
      <c r="AG381" s="30"/>
      <c r="AH381" s="30"/>
      <c r="AI381" s="30"/>
      <c r="AJ381" s="30"/>
      <c r="AK381" s="30"/>
      <c r="AL381" s="30"/>
      <c r="AM381" s="30"/>
      <c r="AN381" s="30"/>
      <c r="AO381" s="30"/>
      <c r="AP381" s="30"/>
      <c r="AR381" s="4"/>
      <c r="AS381" s="4"/>
      <c r="AU381" s="4"/>
      <c r="AV381" s="4"/>
      <c r="AX381" s="4"/>
      <c r="AY381" s="4"/>
      <c r="BA381" s="4"/>
      <c r="BB381" s="4"/>
      <c r="BD381" s="4"/>
      <c r="BE381" s="4"/>
      <c r="BG381" s="4"/>
      <c r="BH381" s="4"/>
      <c r="BJ381" s="4"/>
      <c r="BK381" s="4"/>
      <c r="BM381" s="4"/>
      <c r="BN381" s="4"/>
      <c r="BO381" s="4"/>
      <c r="BP381" s="4"/>
      <c r="BQ381" s="4"/>
      <c r="BR381" s="4"/>
      <c r="BS381" s="4"/>
      <c r="BT381" s="4"/>
      <c r="BU381" s="4"/>
      <c r="BV381" s="4"/>
      <c r="BW381" s="4"/>
      <c r="BX381" s="29"/>
      <c r="BY381" s="4"/>
      <c r="BZ381" s="4"/>
      <c r="CA381" s="18"/>
      <c r="CB381" s="18"/>
      <c r="CD381" s="18"/>
      <c r="CE381" s="18"/>
      <c r="CG381" s="18"/>
      <c r="CI381" s="18"/>
      <c r="CK381" s="18"/>
      <c r="CL381" s="18"/>
      <c r="CN381" s="18"/>
      <c r="CO381" s="18"/>
      <c r="CP381" s="18"/>
      <c r="CT381" s="18"/>
      <c r="CU381" s="18"/>
      <c r="CV381" s="18"/>
      <c r="CW381" s="18"/>
      <c r="CX381" s="18"/>
      <c r="CY381" s="18"/>
      <c r="CZ381" s="18"/>
      <c r="DA381" s="18"/>
      <c r="DB381" s="18"/>
      <c r="DC381" s="18"/>
      <c r="DD381" s="18"/>
      <c r="DF381" s="18"/>
      <c r="DH381" s="18"/>
      <c r="ED381" s="31"/>
      <c r="EE381" s="31"/>
      <c r="ER381" s="18"/>
      <c r="ET381" s="27"/>
      <c r="EU381" s="27"/>
      <c r="EV381" s="27"/>
      <c r="EW381" s="18"/>
      <c r="EX381" s="18"/>
      <c r="EY381" s="18"/>
      <c r="EZ381" s="18"/>
      <c r="FA381" s="18"/>
      <c r="FB381" s="18"/>
      <c r="FC381" s="18"/>
      <c r="FD381" s="18"/>
      <c r="FE381" s="18"/>
      <c r="FF381" s="18"/>
      <c r="FG381" s="18"/>
      <c r="FH381" s="18"/>
      <c r="FI381" s="18"/>
      <c r="FJ381" s="18"/>
      <c r="FK381" s="18"/>
      <c r="FL381" s="18"/>
      <c r="FM381" s="18"/>
      <c r="FN381" s="18"/>
      <c r="FO381" s="18"/>
      <c r="FQ381" s="18"/>
      <c r="FS381" s="18"/>
      <c r="FT381" s="18"/>
      <c r="FU381" s="18"/>
      <c r="FV381" s="18"/>
      <c r="FW381" s="18"/>
      <c r="FX381" s="18"/>
      <c r="FY381" s="18"/>
      <c r="FZ381" s="18"/>
      <c r="GB381" s="18"/>
      <c r="GD381" s="18"/>
      <c r="GE381" s="18"/>
    </row>
    <row r="382" spans="1:187" s="19" customFormat="1" x14ac:dyDescent="0.2">
      <c r="A382" s="21"/>
      <c r="G382" s="22"/>
      <c r="H382" s="22"/>
      <c r="I382" s="22"/>
      <c r="J382" s="22"/>
      <c r="K382" s="22"/>
      <c r="L382" s="22"/>
      <c r="M382" s="22"/>
      <c r="N382" s="22"/>
      <c r="O382" s="22"/>
      <c r="P382" s="22"/>
      <c r="Q382" s="22"/>
      <c r="R382" s="22"/>
      <c r="S382" s="22"/>
      <c r="T382" s="22"/>
      <c r="U382" s="22"/>
      <c r="V382" s="22"/>
      <c r="W382" s="22"/>
      <c r="X382" s="22"/>
      <c r="Y382" s="22"/>
      <c r="Z382" s="22"/>
      <c r="AA382" s="22"/>
      <c r="AB382" s="22"/>
      <c r="AC382" s="22"/>
      <c r="AD382" s="22"/>
      <c r="AE382" s="109"/>
      <c r="AF382" s="109"/>
      <c r="AG382" s="109"/>
      <c r="AH382" s="109"/>
      <c r="AI382" s="109"/>
      <c r="AJ382" s="109"/>
      <c r="AK382" s="109"/>
      <c r="AL382" s="109"/>
      <c r="AM382" s="109"/>
      <c r="AN382" s="109"/>
      <c r="AO382" s="22"/>
      <c r="AP382" s="22"/>
      <c r="AQ382" s="22"/>
      <c r="AR382" s="95"/>
      <c r="AS382" s="95"/>
      <c r="AT382" s="22"/>
      <c r="AU382" s="95"/>
      <c r="AV382" s="95"/>
      <c r="AW382" s="22"/>
      <c r="AX382" s="95"/>
      <c r="AY382" s="95"/>
      <c r="AZ382" s="22"/>
      <c r="BA382" s="95"/>
      <c r="BB382" s="95"/>
      <c r="BC382" s="22"/>
      <c r="BD382" s="95"/>
      <c r="BE382" s="95"/>
      <c r="BF382" s="22"/>
      <c r="BG382" s="95"/>
      <c r="BH382" s="95"/>
      <c r="BI382" s="22"/>
      <c r="BJ382" s="95"/>
      <c r="BK382" s="95"/>
      <c r="BL382" s="22"/>
      <c r="BM382" s="95"/>
      <c r="BN382" s="95"/>
      <c r="BO382" s="95"/>
      <c r="BP382" s="95"/>
      <c r="BQ382" s="95"/>
      <c r="BR382" s="95"/>
      <c r="BS382" s="95"/>
      <c r="BT382" s="95"/>
      <c r="BU382" s="95"/>
      <c r="BV382" s="95"/>
      <c r="BW382" s="95"/>
      <c r="BX382" s="22"/>
      <c r="BY382" s="95"/>
      <c r="BZ382" s="95"/>
      <c r="CA382" s="20"/>
      <c r="CB382" s="20"/>
      <c r="CC382" s="20"/>
      <c r="CD382" s="20"/>
      <c r="CE382" s="20"/>
      <c r="CF382" s="20"/>
      <c r="CG382" s="20"/>
      <c r="CH382" s="20"/>
      <c r="CI382" s="20"/>
      <c r="CJ382" s="20"/>
      <c r="CK382" s="20"/>
      <c r="CL382" s="20"/>
      <c r="CM382" s="20"/>
      <c r="CN382" s="20"/>
      <c r="CO382" s="20"/>
      <c r="CP382" s="20"/>
      <c r="CQ382" s="20"/>
      <c r="CR382" s="20"/>
      <c r="CS382" s="20"/>
      <c r="CT382" s="20"/>
      <c r="CU382" s="20"/>
      <c r="CV382" s="20"/>
      <c r="CW382" s="20"/>
      <c r="CX382" s="20"/>
      <c r="CY382" s="20"/>
      <c r="CZ382" s="20"/>
      <c r="DA382" s="20"/>
      <c r="DB382" s="20"/>
      <c r="DC382" s="20"/>
      <c r="DD382" s="20"/>
      <c r="DE382" s="20"/>
      <c r="DF382" s="20"/>
      <c r="DG382" s="20"/>
      <c r="DH382" s="20"/>
      <c r="DI382" s="20"/>
      <c r="DJ382" s="20"/>
      <c r="DK382" s="20"/>
      <c r="DL382" s="20"/>
      <c r="DM382" s="20"/>
      <c r="DN382" s="20"/>
      <c r="DO382" s="20"/>
      <c r="DP382" s="20"/>
      <c r="DQ382" s="20"/>
      <c r="DR382" s="20"/>
      <c r="DS382" s="20"/>
      <c r="DT382" s="20"/>
      <c r="DU382" s="20"/>
      <c r="DV382" s="20"/>
      <c r="DW382" s="20"/>
      <c r="DX382" s="20"/>
      <c r="DY382" s="20"/>
      <c r="DZ382" s="20"/>
      <c r="EA382" s="20"/>
      <c r="EB382" s="20"/>
      <c r="EC382" s="20"/>
      <c r="ED382" s="20"/>
      <c r="EE382" s="20"/>
      <c r="EF382" s="20"/>
      <c r="EG382" s="20"/>
      <c r="EH382" s="20"/>
      <c r="EI382" s="20"/>
      <c r="EJ382" s="20"/>
      <c r="EK382" s="20"/>
      <c r="EL382" s="20"/>
      <c r="EM382" s="20"/>
      <c r="EN382" s="20"/>
      <c r="EO382" s="20"/>
      <c r="EP382" s="20"/>
      <c r="EQ382" s="20"/>
      <c r="ER382" s="20"/>
      <c r="ES382" s="20"/>
      <c r="ET382" s="23"/>
      <c r="EU382" s="23"/>
      <c r="EV382" s="23"/>
      <c r="EW382" s="20"/>
      <c r="EX382" s="20"/>
      <c r="EY382" s="20"/>
      <c r="EZ382" s="20"/>
      <c r="FA382" s="20"/>
      <c r="FB382" s="20"/>
      <c r="FC382" s="20"/>
      <c r="FD382" s="20"/>
      <c r="FE382" s="20"/>
      <c r="FF382" s="20"/>
      <c r="FG382" s="20"/>
      <c r="FH382" s="20"/>
      <c r="FI382" s="20"/>
      <c r="FJ382" s="20"/>
      <c r="FK382" s="20"/>
      <c r="FL382" s="20"/>
      <c r="FM382" s="20"/>
      <c r="FN382" s="20"/>
      <c r="FO382" s="20"/>
      <c r="FQ382" s="20"/>
      <c r="FS382" s="20"/>
      <c r="FT382" s="20"/>
      <c r="FU382" s="20"/>
      <c r="FV382" s="20"/>
      <c r="FW382" s="20"/>
      <c r="FX382" s="20"/>
      <c r="FY382" s="20"/>
      <c r="FZ382" s="20"/>
      <c r="GB382" s="20"/>
      <c r="GD382" s="20"/>
      <c r="GE382" s="20"/>
    </row>
    <row r="383" spans="1:187" s="5" customFormat="1" x14ac:dyDescent="0.2">
      <c r="A383" s="26"/>
      <c r="G383" s="27"/>
      <c r="H383" s="27"/>
      <c r="I383" s="27"/>
      <c r="J383" s="27"/>
      <c r="K383" s="27"/>
      <c r="L383" s="27"/>
      <c r="M383" s="27"/>
      <c r="N383" s="27"/>
      <c r="O383" s="27"/>
      <c r="P383" s="27"/>
      <c r="Q383" s="27"/>
      <c r="R383" s="27"/>
      <c r="S383" s="27"/>
      <c r="T383" s="27"/>
      <c r="U383" s="27"/>
      <c r="V383" s="27"/>
      <c r="W383" s="27"/>
      <c r="X383" s="27"/>
      <c r="Y383" s="27"/>
      <c r="Z383" s="27"/>
      <c r="AA383" s="27"/>
      <c r="AB383" s="27"/>
      <c r="AC383" s="27"/>
      <c r="AD383" s="27"/>
      <c r="AR383" s="4"/>
      <c r="AS383" s="4"/>
      <c r="AU383" s="4"/>
      <c r="AV383" s="4"/>
      <c r="AX383" s="4"/>
      <c r="AY383" s="4"/>
      <c r="BA383" s="4"/>
      <c r="BB383" s="4"/>
      <c r="BD383" s="4"/>
      <c r="BE383" s="4"/>
      <c r="BG383" s="4"/>
      <c r="BH383" s="4"/>
      <c r="BJ383" s="4"/>
      <c r="BK383" s="4"/>
      <c r="BM383" s="4"/>
      <c r="BN383" s="4"/>
      <c r="BO383" s="4"/>
      <c r="BP383" s="4"/>
      <c r="BQ383" s="4"/>
      <c r="BR383" s="4"/>
      <c r="BS383" s="4"/>
      <c r="BT383" s="4"/>
      <c r="BU383" s="4"/>
      <c r="BV383" s="4"/>
      <c r="BW383" s="4"/>
      <c r="BX383" s="29"/>
      <c r="BY383" s="4"/>
      <c r="BZ383" s="4"/>
      <c r="CA383" s="18"/>
      <c r="CB383" s="18"/>
      <c r="CD383" s="18"/>
      <c r="CE383" s="18"/>
      <c r="CG383" s="18"/>
      <c r="CI383" s="18"/>
      <c r="CK383" s="18"/>
      <c r="CL383" s="18"/>
      <c r="CN383" s="18"/>
      <c r="CO383" s="18"/>
      <c r="CP383" s="18"/>
      <c r="CT383" s="18"/>
      <c r="CU383" s="18"/>
      <c r="CV383" s="18"/>
      <c r="CW383" s="18"/>
      <c r="CX383" s="18"/>
      <c r="CY383" s="18"/>
      <c r="CZ383" s="18"/>
      <c r="DA383" s="18"/>
      <c r="DB383" s="18"/>
      <c r="DC383" s="18"/>
      <c r="DD383" s="18"/>
      <c r="DF383" s="18"/>
      <c r="DH383" s="18"/>
      <c r="ED383" s="31"/>
      <c r="EE383" s="31"/>
      <c r="ER383" s="18"/>
      <c r="ET383" s="28"/>
      <c r="EU383" s="28"/>
      <c r="EV383" s="28"/>
      <c r="EW383" s="18"/>
      <c r="EX383" s="18"/>
      <c r="EY383" s="18"/>
      <c r="EZ383" s="18"/>
      <c r="FA383" s="18"/>
      <c r="FB383" s="18"/>
      <c r="FC383" s="18"/>
      <c r="FD383" s="18"/>
      <c r="FE383" s="18"/>
      <c r="FF383" s="18"/>
      <c r="FG383" s="18"/>
      <c r="FH383" s="18"/>
      <c r="FI383" s="18"/>
      <c r="FJ383" s="18"/>
      <c r="FK383" s="18"/>
      <c r="FL383" s="18"/>
      <c r="FM383" s="18"/>
      <c r="FN383" s="18"/>
      <c r="FO383" s="18"/>
      <c r="FQ383" s="18"/>
      <c r="FS383" s="18"/>
      <c r="FT383" s="18"/>
      <c r="FU383" s="18"/>
      <c r="FV383" s="18"/>
      <c r="FW383" s="18"/>
      <c r="FX383" s="18"/>
      <c r="FY383" s="18"/>
      <c r="FZ383" s="18"/>
      <c r="GB383" s="18"/>
      <c r="GD383" s="18"/>
      <c r="GE383" s="18"/>
    </row>
    <row r="384" spans="1:187" s="5" customFormat="1" x14ac:dyDescent="0.2">
      <c r="A384" s="26"/>
      <c r="G384" s="27"/>
      <c r="H384" s="27"/>
      <c r="I384" s="27"/>
      <c r="J384" s="27"/>
      <c r="K384" s="27"/>
      <c r="L384" s="27"/>
      <c r="M384" s="27"/>
      <c r="N384" s="27"/>
      <c r="O384" s="27"/>
      <c r="P384" s="27"/>
      <c r="Q384" s="27"/>
      <c r="R384" s="27"/>
      <c r="S384" s="27"/>
      <c r="T384" s="27"/>
      <c r="U384" s="27"/>
      <c r="V384" s="27"/>
      <c r="W384" s="27"/>
      <c r="X384" s="27"/>
      <c r="Y384" s="27"/>
      <c r="Z384" s="27"/>
      <c r="AA384" s="27"/>
      <c r="AB384" s="27"/>
      <c r="AC384" s="27"/>
      <c r="AD384" s="27"/>
      <c r="AR384" s="4"/>
      <c r="AS384" s="4"/>
      <c r="AU384" s="4"/>
      <c r="AV384" s="4"/>
      <c r="AX384" s="4"/>
      <c r="AY384" s="4"/>
      <c r="BA384" s="4"/>
      <c r="BB384" s="4"/>
      <c r="BD384" s="4"/>
      <c r="BE384" s="4"/>
      <c r="BG384" s="4"/>
      <c r="BH384" s="4"/>
      <c r="BJ384" s="4"/>
      <c r="BK384" s="4"/>
      <c r="BM384" s="4"/>
      <c r="BN384" s="4"/>
      <c r="BO384" s="4"/>
      <c r="BP384" s="4"/>
      <c r="BQ384" s="4"/>
      <c r="BR384" s="4"/>
      <c r="BS384" s="4"/>
      <c r="BT384" s="4"/>
      <c r="BU384" s="4"/>
      <c r="BV384" s="4"/>
      <c r="BW384" s="4"/>
      <c r="BX384" s="29"/>
      <c r="BY384" s="4"/>
      <c r="BZ384" s="4"/>
      <c r="CA384" s="18"/>
      <c r="CB384" s="18"/>
      <c r="CD384" s="18"/>
      <c r="CE384" s="18"/>
      <c r="CG384" s="18"/>
      <c r="CI384" s="18"/>
      <c r="CK384" s="18"/>
      <c r="CL384" s="18"/>
      <c r="CN384" s="18"/>
      <c r="CO384" s="18"/>
      <c r="CP384" s="18"/>
      <c r="CT384" s="18"/>
      <c r="CU384" s="18"/>
      <c r="CV384" s="18"/>
      <c r="CW384" s="18"/>
      <c r="CX384" s="18"/>
      <c r="CY384" s="18"/>
      <c r="CZ384" s="18"/>
      <c r="DA384" s="18"/>
      <c r="DB384" s="18"/>
      <c r="DC384" s="18"/>
      <c r="DD384" s="18"/>
      <c r="DF384" s="18"/>
      <c r="DH384" s="18"/>
      <c r="ED384" s="31"/>
      <c r="EE384" s="31"/>
      <c r="ER384" s="18"/>
      <c r="ET384" s="28"/>
      <c r="EU384" s="28"/>
      <c r="EV384" s="28"/>
      <c r="EW384" s="18"/>
      <c r="EX384" s="18"/>
      <c r="EY384" s="18"/>
      <c r="EZ384" s="18"/>
      <c r="FA384" s="18"/>
      <c r="FB384" s="18"/>
      <c r="FC384" s="18"/>
      <c r="FD384" s="18"/>
      <c r="FE384" s="18"/>
      <c r="FF384" s="18"/>
      <c r="FG384" s="18"/>
      <c r="FH384" s="18"/>
      <c r="FI384" s="18"/>
      <c r="FJ384" s="18"/>
      <c r="FK384" s="18"/>
      <c r="FL384" s="18"/>
      <c r="FM384" s="18"/>
      <c r="FN384" s="18"/>
      <c r="FO384" s="18"/>
      <c r="FQ384" s="18"/>
      <c r="FS384" s="18"/>
      <c r="FT384" s="18"/>
      <c r="FU384" s="18"/>
      <c r="FV384" s="18"/>
      <c r="FW384" s="18"/>
      <c r="FX384" s="18"/>
      <c r="FY384" s="18"/>
      <c r="FZ384" s="18"/>
      <c r="GB384" s="18"/>
      <c r="GD384" s="18"/>
      <c r="GE384" s="18"/>
    </row>
    <row r="385" spans="1:187" s="5" customFormat="1" x14ac:dyDescent="0.2">
      <c r="A385" s="26"/>
      <c r="G385" s="27"/>
      <c r="H385" s="27"/>
      <c r="I385" s="27"/>
      <c r="J385" s="27"/>
      <c r="K385" s="27"/>
      <c r="L385" s="27"/>
      <c r="M385" s="27"/>
      <c r="N385" s="27"/>
      <c r="O385" s="27"/>
      <c r="P385" s="27"/>
      <c r="Q385" s="27"/>
      <c r="R385" s="27"/>
      <c r="S385" s="27"/>
      <c r="T385" s="27"/>
      <c r="U385" s="27"/>
      <c r="V385" s="27"/>
      <c r="W385" s="27"/>
      <c r="X385" s="27"/>
      <c r="Y385" s="27"/>
      <c r="Z385" s="27"/>
      <c r="AA385" s="27"/>
      <c r="AB385" s="27"/>
      <c r="AC385" s="27"/>
      <c r="AD385" s="27"/>
      <c r="AR385" s="4"/>
      <c r="AS385" s="4"/>
      <c r="AU385" s="4"/>
      <c r="AV385" s="4"/>
      <c r="AX385" s="4"/>
      <c r="AY385" s="4"/>
      <c r="BA385" s="4"/>
      <c r="BB385" s="4"/>
      <c r="BD385" s="4"/>
      <c r="BE385" s="4"/>
      <c r="BG385" s="4"/>
      <c r="BH385" s="4"/>
      <c r="BJ385" s="4"/>
      <c r="BK385" s="4"/>
      <c r="BM385" s="4"/>
      <c r="BN385" s="4"/>
      <c r="BO385" s="4"/>
      <c r="BP385" s="4"/>
      <c r="BQ385" s="4"/>
      <c r="BR385" s="4"/>
      <c r="BS385" s="4"/>
      <c r="BT385" s="4"/>
      <c r="BU385" s="4"/>
      <c r="BV385" s="4"/>
      <c r="BW385" s="4"/>
      <c r="BX385" s="29"/>
      <c r="BY385" s="4"/>
      <c r="BZ385" s="4"/>
      <c r="CA385" s="18"/>
      <c r="CB385" s="18"/>
      <c r="CD385" s="18"/>
      <c r="CE385" s="18"/>
      <c r="CG385" s="18"/>
      <c r="CI385" s="18"/>
      <c r="CK385" s="18"/>
      <c r="CL385" s="18"/>
      <c r="CN385" s="18"/>
      <c r="CO385" s="18"/>
      <c r="CP385" s="18"/>
      <c r="CT385" s="18"/>
      <c r="CU385" s="18"/>
      <c r="CV385" s="18"/>
      <c r="CW385" s="18"/>
      <c r="CX385" s="18"/>
      <c r="CY385" s="18"/>
      <c r="CZ385" s="18"/>
      <c r="DA385" s="18"/>
      <c r="DB385" s="18"/>
      <c r="DC385" s="18"/>
      <c r="DD385" s="18"/>
      <c r="DF385" s="18"/>
      <c r="DH385" s="18"/>
      <c r="ED385" s="31"/>
      <c r="EE385" s="31"/>
      <c r="ER385" s="18"/>
      <c r="ET385" s="28"/>
      <c r="EU385" s="28"/>
      <c r="EV385" s="28"/>
      <c r="EW385" s="18"/>
      <c r="EX385" s="18"/>
      <c r="EY385" s="18"/>
      <c r="EZ385" s="18"/>
      <c r="FA385" s="18"/>
      <c r="FB385" s="18"/>
      <c r="FC385" s="18"/>
      <c r="FD385" s="18"/>
      <c r="FE385" s="18"/>
      <c r="FF385" s="18"/>
      <c r="FG385" s="18"/>
      <c r="FH385" s="18"/>
      <c r="FI385" s="18"/>
      <c r="FJ385" s="18"/>
      <c r="FK385" s="18"/>
      <c r="FL385" s="18"/>
      <c r="FM385" s="18"/>
      <c r="FN385" s="18"/>
      <c r="FO385" s="18"/>
      <c r="FQ385" s="18"/>
      <c r="FS385" s="18"/>
      <c r="FT385" s="18"/>
      <c r="FU385" s="18"/>
      <c r="FV385" s="18"/>
      <c r="FW385" s="18"/>
      <c r="FX385" s="18"/>
      <c r="FY385" s="18"/>
      <c r="FZ385" s="18"/>
      <c r="GB385" s="18"/>
      <c r="GD385" s="18"/>
      <c r="GE385" s="18"/>
    </row>
    <row r="386" spans="1:187" s="5" customFormat="1" x14ac:dyDescent="0.2">
      <c r="A386" s="26"/>
      <c r="G386" s="27"/>
      <c r="H386" s="27"/>
      <c r="I386" s="27"/>
      <c r="J386" s="27"/>
      <c r="K386" s="27"/>
      <c r="L386" s="27"/>
      <c r="M386" s="27"/>
      <c r="N386" s="27"/>
      <c r="O386" s="27"/>
      <c r="P386" s="27"/>
      <c r="Q386" s="27"/>
      <c r="R386" s="27"/>
      <c r="S386" s="27"/>
      <c r="T386" s="27"/>
      <c r="U386" s="27"/>
      <c r="V386" s="27"/>
      <c r="W386" s="27"/>
      <c r="X386" s="27"/>
      <c r="Y386" s="27"/>
      <c r="Z386" s="27"/>
      <c r="AA386" s="27"/>
      <c r="AB386" s="27"/>
      <c r="AC386" s="27"/>
      <c r="AD386" s="27"/>
      <c r="AR386" s="4"/>
      <c r="AS386" s="4"/>
      <c r="AU386" s="4"/>
      <c r="AV386" s="4"/>
      <c r="AX386" s="4"/>
      <c r="AY386" s="4"/>
      <c r="BA386" s="4"/>
      <c r="BB386" s="4"/>
      <c r="BD386" s="4"/>
      <c r="BE386" s="4"/>
      <c r="BG386" s="4"/>
      <c r="BH386" s="4"/>
      <c r="BJ386" s="4"/>
      <c r="BK386" s="4"/>
      <c r="BM386" s="4"/>
      <c r="BN386" s="4"/>
      <c r="BO386" s="4"/>
      <c r="BP386" s="4"/>
      <c r="BQ386" s="4"/>
      <c r="BR386" s="4"/>
      <c r="BS386" s="4"/>
      <c r="BT386" s="4"/>
      <c r="BU386" s="4"/>
      <c r="BV386" s="4"/>
      <c r="BW386" s="4"/>
      <c r="BX386" s="29"/>
      <c r="BY386" s="4"/>
      <c r="BZ386" s="4"/>
      <c r="CA386" s="18"/>
      <c r="CB386" s="18"/>
      <c r="CD386" s="18"/>
      <c r="CE386" s="18"/>
      <c r="CG386" s="18"/>
      <c r="CI386" s="18"/>
      <c r="CK386" s="18"/>
      <c r="CL386" s="18"/>
      <c r="CN386" s="18"/>
      <c r="CO386" s="18"/>
      <c r="CP386" s="18"/>
      <c r="CT386" s="18"/>
      <c r="CU386" s="18"/>
      <c r="CV386" s="18"/>
      <c r="CW386" s="18"/>
      <c r="CX386" s="18"/>
      <c r="CY386" s="18"/>
      <c r="CZ386" s="18"/>
      <c r="DA386" s="18"/>
      <c r="DB386" s="18"/>
      <c r="DC386" s="18"/>
      <c r="DD386" s="18"/>
      <c r="DF386" s="18"/>
      <c r="DH386" s="18"/>
      <c r="ED386" s="31"/>
      <c r="EE386" s="31"/>
      <c r="ER386" s="18"/>
      <c r="ET386" s="28"/>
      <c r="EU386" s="28"/>
      <c r="EV386" s="28"/>
      <c r="EW386" s="18"/>
      <c r="EX386" s="18"/>
      <c r="EY386" s="18"/>
      <c r="EZ386" s="18"/>
      <c r="FA386" s="18"/>
      <c r="FB386" s="18"/>
      <c r="FC386" s="18"/>
      <c r="FD386" s="18"/>
      <c r="FE386" s="18"/>
      <c r="FF386" s="18"/>
      <c r="FG386" s="18"/>
      <c r="FH386" s="18"/>
      <c r="FI386" s="18"/>
      <c r="FJ386" s="18"/>
      <c r="FK386" s="18"/>
      <c r="FL386" s="18"/>
      <c r="FM386" s="18"/>
      <c r="FN386" s="18"/>
      <c r="FO386" s="18"/>
      <c r="FQ386" s="18"/>
      <c r="FS386" s="18"/>
      <c r="FT386" s="18"/>
      <c r="FU386" s="18"/>
      <c r="FV386" s="18"/>
      <c r="FW386" s="18"/>
      <c r="FX386" s="18"/>
      <c r="FY386" s="18"/>
      <c r="FZ386" s="18"/>
      <c r="GB386" s="18"/>
      <c r="GD386" s="18"/>
      <c r="GE386" s="18"/>
    </row>
    <row r="387" spans="1:187" s="19" customFormat="1" x14ac:dyDescent="0.2">
      <c r="A387" s="21"/>
      <c r="G387" s="22"/>
      <c r="H387" s="22"/>
      <c r="I387" s="22"/>
      <c r="J387" s="22"/>
      <c r="K387" s="22"/>
      <c r="L387" s="22"/>
      <c r="M387" s="22"/>
      <c r="N387" s="22"/>
      <c r="O387" s="22"/>
      <c r="P387" s="22"/>
      <c r="Q387" s="22"/>
      <c r="R387" s="22"/>
      <c r="S387" s="22"/>
      <c r="T387" s="22"/>
      <c r="U387" s="22"/>
      <c r="V387" s="22"/>
      <c r="W387" s="22"/>
      <c r="X387" s="22"/>
      <c r="Y387" s="22"/>
      <c r="Z387" s="22"/>
      <c r="AA387" s="22"/>
      <c r="AB387" s="22"/>
      <c r="AC387" s="22"/>
      <c r="AD387" s="22"/>
      <c r="AR387" s="24"/>
      <c r="AS387" s="24"/>
      <c r="AU387" s="24"/>
      <c r="AV387" s="24"/>
      <c r="AX387" s="24"/>
      <c r="AY387" s="24"/>
      <c r="BA387" s="24"/>
      <c r="BB387" s="24"/>
      <c r="BD387" s="24"/>
      <c r="BE387" s="24"/>
      <c r="BG387" s="24"/>
      <c r="BH387" s="24"/>
      <c r="BJ387" s="24"/>
      <c r="BK387" s="24"/>
      <c r="BM387" s="24"/>
      <c r="BN387" s="24"/>
      <c r="BO387" s="24"/>
      <c r="BP387" s="24"/>
      <c r="BQ387" s="24"/>
      <c r="BR387" s="24"/>
      <c r="BS387" s="24"/>
      <c r="BT387" s="24"/>
      <c r="BU387" s="24"/>
      <c r="BV387" s="24"/>
      <c r="BW387" s="24"/>
      <c r="BY387" s="24"/>
      <c r="BZ387" s="24"/>
      <c r="CA387" s="20"/>
      <c r="CB387" s="20"/>
      <c r="ET387" s="23"/>
      <c r="EU387" s="23"/>
      <c r="EV387" s="23"/>
      <c r="EW387" s="20"/>
      <c r="EX387" s="20"/>
      <c r="EY387" s="20"/>
      <c r="EZ387" s="20"/>
      <c r="FA387" s="20"/>
      <c r="FB387" s="20"/>
      <c r="FC387" s="20"/>
      <c r="FD387" s="20"/>
      <c r="FE387" s="20"/>
      <c r="FF387" s="20"/>
      <c r="FG387" s="20"/>
      <c r="FH387" s="20"/>
      <c r="FI387" s="20"/>
      <c r="FJ387" s="20"/>
      <c r="FK387" s="20"/>
      <c r="FL387" s="20"/>
      <c r="FM387" s="20"/>
      <c r="FN387" s="20"/>
      <c r="FO387" s="20"/>
      <c r="FQ387" s="20"/>
      <c r="FS387" s="20"/>
      <c r="FT387" s="20"/>
      <c r="FU387" s="20"/>
      <c r="FV387" s="20"/>
      <c r="FW387" s="20"/>
      <c r="FX387" s="20"/>
      <c r="FY387" s="20"/>
      <c r="FZ387" s="20"/>
      <c r="GB387" s="20"/>
      <c r="GD387" s="20"/>
      <c r="GE387" s="20"/>
    </row>
    <row r="388" spans="1:187" s="5" customFormat="1" x14ac:dyDescent="0.2">
      <c r="A388" s="26"/>
      <c r="G388" s="27"/>
      <c r="H388" s="27"/>
      <c r="I388" s="27"/>
      <c r="J388" s="27"/>
      <c r="K388" s="27"/>
      <c r="L388" s="27"/>
      <c r="M388" s="27"/>
      <c r="N388" s="27"/>
      <c r="O388" s="27"/>
      <c r="P388" s="27"/>
      <c r="Q388" s="27"/>
      <c r="R388" s="27"/>
      <c r="S388" s="27"/>
      <c r="T388" s="27"/>
      <c r="U388" s="27"/>
      <c r="V388" s="27"/>
      <c r="W388" s="27"/>
      <c r="X388" s="27"/>
      <c r="Y388" s="27"/>
      <c r="Z388" s="27"/>
      <c r="AA388" s="27"/>
      <c r="AB388" s="27"/>
      <c r="AC388" s="27"/>
      <c r="AD388" s="27"/>
      <c r="AR388" s="4"/>
      <c r="AS388" s="4"/>
      <c r="AU388" s="4"/>
      <c r="AV388" s="4"/>
      <c r="AX388" s="4"/>
      <c r="AY388" s="4"/>
      <c r="BA388" s="4"/>
      <c r="BB388" s="4"/>
      <c r="BD388" s="4"/>
      <c r="BE388" s="4"/>
      <c r="BG388" s="4"/>
      <c r="BH388" s="4"/>
      <c r="BJ388" s="4"/>
      <c r="BK388" s="4"/>
      <c r="BM388" s="4"/>
      <c r="BN388" s="4"/>
      <c r="BO388" s="4"/>
      <c r="BP388" s="4"/>
      <c r="BQ388" s="4"/>
      <c r="BR388" s="4"/>
      <c r="BS388" s="4"/>
      <c r="BT388" s="4"/>
      <c r="BU388" s="4"/>
      <c r="BV388" s="4"/>
      <c r="BW388" s="4"/>
      <c r="BX388" s="29"/>
      <c r="BY388" s="4"/>
      <c r="BZ388" s="4"/>
      <c r="CA388" s="18"/>
      <c r="CB388" s="18"/>
      <c r="CD388" s="18"/>
      <c r="CE388" s="18"/>
      <c r="CG388" s="18"/>
      <c r="CI388" s="18"/>
      <c r="CK388" s="18"/>
      <c r="CL388" s="18"/>
      <c r="CN388" s="18"/>
      <c r="CO388" s="18"/>
      <c r="CP388" s="18"/>
      <c r="CT388" s="18"/>
      <c r="CU388" s="18"/>
      <c r="CV388" s="18"/>
      <c r="CW388" s="18"/>
      <c r="CX388" s="18"/>
      <c r="CY388" s="18"/>
      <c r="CZ388" s="18"/>
      <c r="DA388" s="18"/>
      <c r="DB388" s="18"/>
      <c r="DC388" s="18"/>
      <c r="DD388" s="18"/>
      <c r="DF388" s="18"/>
      <c r="DH388" s="18"/>
      <c r="ED388" s="31"/>
      <c r="EE388" s="31"/>
      <c r="ER388" s="18"/>
      <c r="ET388" s="28"/>
      <c r="EU388" s="28"/>
      <c r="EV388" s="28"/>
      <c r="EW388" s="18"/>
      <c r="EX388" s="18"/>
      <c r="EY388" s="18"/>
      <c r="EZ388" s="18"/>
      <c r="FA388" s="18"/>
      <c r="FB388" s="18"/>
      <c r="FC388" s="18"/>
      <c r="FD388" s="18"/>
      <c r="FE388" s="18"/>
      <c r="FF388" s="18"/>
      <c r="FG388" s="18"/>
      <c r="FH388" s="18"/>
      <c r="FI388" s="18"/>
      <c r="FJ388" s="18"/>
      <c r="FK388" s="18"/>
      <c r="FL388" s="18"/>
      <c r="FM388" s="18"/>
      <c r="FN388" s="18"/>
      <c r="FO388" s="18"/>
      <c r="FQ388" s="18"/>
      <c r="FS388" s="18"/>
      <c r="FT388" s="18"/>
      <c r="FU388" s="18"/>
      <c r="FV388" s="18"/>
      <c r="FW388" s="18"/>
      <c r="FX388" s="18"/>
      <c r="FY388" s="18"/>
      <c r="FZ388" s="18"/>
      <c r="GB388" s="18"/>
      <c r="GD388" s="18"/>
      <c r="GE388" s="18"/>
    </row>
    <row r="389" spans="1:187" s="5" customFormat="1" x14ac:dyDescent="0.2">
      <c r="A389" s="26"/>
      <c r="G389" s="27"/>
      <c r="H389" s="27"/>
      <c r="I389" s="27"/>
      <c r="J389" s="27"/>
      <c r="K389" s="27"/>
      <c r="L389" s="27"/>
      <c r="M389" s="27"/>
      <c r="N389" s="27"/>
      <c r="O389" s="27"/>
      <c r="P389" s="27"/>
      <c r="Q389" s="27"/>
      <c r="R389" s="27"/>
      <c r="S389" s="27"/>
      <c r="T389" s="27"/>
      <c r="U389" s="27"/>
      <c r="V389" s="27"/>
      <c r="W389" s="27"/>
      <c r="X389" s="27"/>
      <c r="Y389" s="27"/>
      <c r="Z389" s="27"/>
      <c r="AA389" s="27"/>
      <c r="AB389" s="27"/>
      <c r="AC389" s="27"/>
      <c r="AD389" s="27"/>
      <c r="AE389" s="47"/>
      <c r="AF389" s="47"/>
      <c r="AG389" s="47"/>
      <c r="AH389" s="47"/>
      <c r="AI389" s="47"/>
      <c r="AJ389" s="47"/>
      <c r="AK389" s="47"/>
      <c r="AL389" s="47"/>
      <c r="AM389" s="47"/>
      <c r="AN389" s="47"/>
      <c r="AO389" s="47"/>
      <c r="AP389" s="47"/>
      <c r="AR389" s="4"/>
      <c r="AS389" s="4"/>
      <c r="AU389" s="4"/>
      <c r="AV389" s="4"/>
      <c r="AX389" s="4"/>
      <c r="AY389" s="4"/>
      <c r="BA389" s="4"/>
      <c r="BB389" s="4"/>
      <c r="BD389" s="4"/>
      <c r="BE389" s="4"/>
      <c r="BG389" s="4"/>
      <c r="BH389" s="4"/>
      <c r="BJ389" s="4"/>
      <c r="BK389" s="4"/>
      <c r="BM389" s="4"/>
      <c r="BN389" s="4"/>
      <c r="BO389" s="4"/>
      <c r="BP389" s="4"/>
      <c r="BQ389" s="4"/>
      <c r="BR389" s="4"/>
      <c r="BS389" s="4"/>
      <c r="BT389" s="4"/>
      <c r="BU389" s="4"/>
      <c r="BV389" s="4"/>
      <c r="BW389" s="4"/>
      <c r="BX389" s="29"/>
      <c r="BY389" s="4"/>
      <c r="BZ389" s="4"/>
      <c r="CA389" s="48"/>
      <c r="CB389" s="48"/>
      <c r="CC389" s="47"/>
      <c r="CD389" s="47"/>
      <c r="CE389" s="49"/>
      <c r="CF389" s="49"/>
      <c r="CG389" s="18"/>
      <c r="CI389" s="18"/>
      <c r="CK389" s="18"/>
      <c r="CL389" s="18"/>
      <c r="CN389" s="18"/>
      <c r="CO389" s="18"/>
      <c r="CP389" s="18"/>
      <c r="CT389" s="18"/>
      <c r="CU389" s="18"/>
      <c r="CV389" s="18"/>
      <c r="CW389" s="18"/>
      <c r="CX389" s="18"/>
      <c r="CY389" s="18"/>
      <c r="CZ389" s="18"/>
      <c r="DA389" s="18"/>
      <c r="DB389" s="18"/>
      <c r="DC389" s="18"/>
      <c r="DD389" s="18"/>
      <c r="DF389" s="18"/>
      <c r="DH389" s="18"/>
      <c r="ED389" s="31"/>
      <c r="EE389" s="31"/>
      <c r="ER389" s="18"/>
      <c r="ET389" s="28"/>
      <c r="EU389" s="28"/>
      <c r="EV389" s="28"/>
      <c r="EW389" s="18"/>
      <c r="EX389" s="18"/>
      <c r="EY389" s="18"/>
      <c r="EZ389" s="18"/>
      <c r="FA389" s="18"/>
      <c r="FB389" s="18"/>
      <c r="FC389" s="18"/>
      <c r="FD389" s="18"/>
      <c r="FE389" s="18"/>
      <c r="FF389" s="18"/>
      <c r="FG389" s="18"/>
      <c r="FH389" s="18"/>
      <c r="FI389" s="18"/>
      <c r="FJ389" s="18"/>
      <c r="FK389" s="18"/>
      <c r="FL389" s="18"/>
      <c r="FM389" s="18"/>
      <c r="FN389" s="18"/>
      <c r="FO389" s="18"/>
      <c r="FQ389" s="18"/>
      <c r="FS389" s="18"/>
      <c r="FT389" s="18"/>
      <c r="FU389" s="18"/>
      <c r="FV389" s="18"/>
      <c r="FW389" s="18"/>
      <c r="FX389" s="18"/>
      <c r="FY389" s="18"/>
      <c r="FZ389" s="18"/>
      <c r="GB389" s="18"/>
      <c r="GD389" s="18"/>
      <c r="GE389" s="18"/>
    </row>
    <row r="390" spans="1:187" s="5" customFormat="1" x14ac:dyDescent="0.2">
      <c r="A390" s="26"/>
      <c r="G390" s="27"/>
      <c r="H390" s="27"/>
      <c r="I390" s="27"/>
      <c r="J390" s="27"/>
      <c r="K390" s="27"/>
      <c r="L390" s="27"/>
      <c r="M390" s="27"/>
      <c r="N390" s="27"/>
      <c r="O390" s="27"/>
      <c r="P390" s="27"/>
      <c r="Q390" s="27"/>
      <c r="R390" s="27"/>
      <c r="S390" s="27"/>
      <c r="T390" s="27"/>
      <c r="U390" s="27"/>
      <c r="V390" s="27"/>
      <c r="W390" s="27"/>
      <c r="X390" s="27"/>
      <c r="Y390" s="27"/>
      <c r="Z390" s="27"/>
      <c r="AA390" s="27"/>
      <c r="AB390" s="27"/>
      <c r="AC390" s="27"/>
      <c r="AD390" s="27"/>
      <c r="AE390" s="50"/>
      <c r="AF390" s="50"/>
      <c r="AG390" s="50"/>
      <c r="AH390" s="50"/>
      <c r="AI390" s="50"/>
      <c r="AJ390" s="50"/>
      <c r="AK390" s="50"/>
      <c r="AL390" s="50"/>
      <c r="AM390" s="50"/>
      <c r="AN390" s="50"/>
      <c r="AO390" s="51"/>
      <c r="AP390" s="51"/>
      <c r="AR390" s="4"/>
      <c r="AS390" s="4"/>
      <c r="AU390" s="4"/>
      <c r="AV390" s="4"/>
      <c r="AX390" s="4"/>
      <c r="AY390" s="4"/>
      <c r="BA390" s="4"/>
      <c r="BB390" s="4"/>
      <c r="BD390" s="4"/>
      <c r="BE390" s="4"/>
      <c r="BG390" s="4"/>
      <c r="BH390" s="4"/>
      <c r="BJ390" s="4"/>
      <c r="BK390" s="4"/>
      <c r="BM390" s="4"/>
      <c r="BN390" s="4"/>
      <c r="BO390" s="4"/>
      <c r="BP390" s="4"/>
      <c r="BQ390" s="4"/>
      <c r="BR390" s="4"/>
      <c r="BS390" s="4"/>
      <c r="BT390" s="4"/>
      <c r="BU390" s="4"/>
      <c r="BV390" s="4"/>
      <c r="BW390" s="4"/>
      <c r="BX390" s="29"/>
      <c r="BY390" s="4"/>
      <c r="BZ390" s="4"/>
      <c r="CA390" s="52"/>
      <c r="CB390" s="52"/>
      <c r="CC390" s="53"/>
      <c r="CD390" s="53"/>
      <c r="CE390" s="53"/>
      <c r="CF390" s="54"/>
      <c r="CG390" s="18"/>
      <c r="CI390" s="18"/>
      <c r="CK390" s="18"/>
      <c r="CL390" s="18"/>
      <c r="CN390" s="18"/>
      <c r="CO390" s="18"/>
      <c r="CP390" s="18"/>
      <c r="CT390" s="18"/>
      <c r="CU390" s="18"/>
      <c r="CV390" s="18"/>
      <c r="CW390" s="18"/>
      <c r="CX390" s="18"/>
      <c r="CY390" s="18"/>
      <c r="CZ390" s="18"/>
      <c r="DA390" s="18"/>
      <c r="DB390" s="18"/>
      <c r="DC390" s="18"/>
      <c r="DD390" s="18"/>
      <c r="DF390" s="18"/>
      <c r="DH390" s="18"/>
      <c r="ED390" s="31"/>
      <c r="EE390" s="31"/>
      <c r="ER390" s="18"/>
      <c r="ET390" s="28"/>
      <c r="EU390" s="28"/>
      <c r="EV390" s="28"/>
      <c r="EW390" s="18"/>
      <c r="EX390" s="18"/>
      <c r="EY390" s="18"/>
      <c r="EZ390" s="18"/>
      <c r="FA390" s="18"/>
      <c r="FB390" s="18"/>
      <c r="FC390" s="18"/>
      <c r="FD390" s="18"/>
      <c r="FE390" s="18"/>
      <c r="FF390" s="18"/>
      <c r="FG390" s="18"/>
      <c r="FH390" s="18"/>
      <c r="FI390" s="18"/>
      <c r="FJ390" s="18"/>
      <c r="FK390" s="18"/>
      <c r="FL390" s="18"/>
      <c r="FM390" s="18"/>
      <c r="FN390" s="18"/>
      <c r="FO390" s="18"/>
      <c r="FQ390" s="18"/>
      <c r="FS390" s="18"/>
      <c r="FT390" s="18"/>
      <c r="FU390" s="18"/>
      <c r="FV390" s="18"/>
      <c r="FW390" s="18"/>
      <c r="FX390" s="18"/>
      <c r="FY390" s="18"/>
      <c r="FZ390" s="18"/>
      <c r="GB390" s="18"/>
      <c r="GD390" s="18"/>
      <c r="GE390" s="18"/>
    </row>
    <row r="391" spans="1:187" s="5" customFormat="1" x14ac:dyDescent="0.2">
      <c r="A391" s="26"/>
      <c r="G391" s="27"/>
      <c r="H391" s="27"/>
      <c r="I391" s="27"/>
      <c r="J391" s="27"/>
      <c r="K391" s="27"/>
      <c r="L391" s="27"/>
      <c r="M391" s="27"/>
      <c r="N391" s="27"/>
      <c r="O391" s="27"/>
      <c r="P391" s="27"/>
      <c r="Q391" s="27"/>
      <c r="R391" s="27"/>
      <c r="S391" s="27"/>
      <c r="T391" s="27"/>
      <c r="U391" s="27"/>
      <c r="V391" s="27"/>
      <c r="W391" s="27"/>
      <c r="X391" s="27"/>
      <c r="Y391" s="27"/>
      <c r="Z391" s="27"/>
      <c r="AA391" s="27"/>
      <c r="AB391" s="27"/>
      <c r="AC391" s="27"/>
      <c r="AD391" s="27"/>
      <c r="AE391" s="55"/>
      <c r="AF391" s="55"/>
      <c r="AG391" s="55"/>
      <c r="AH391" s="55"/>
      <c r="AI391" s="55"/>
      <c r="AJ391" s="55"/>
      <c r="AK391" s="55"/>
      <c r="AL391" s="55"/>
      <c r="AM391" s="55"/>
      <c r="AN391" s="55"/>
      <c r="AO391" s="56"/>
      <c r="AP391" s="56"/>
      <c r="AR391" s="4"/>
      <c r="AS391" s="4"/>
      <c r="AU391" s="4"/>
      <c r="AV391" s="4"/>
      <c r="AX391" s="4"/>
      <c r="AY391" s="4"/>
      <c r="BA391" s="4"/>
      <c r="BB391" s="4"/>
      <c r="BD391" s="4"/>
      <c r="BE391" s="4"/>
      <c r="BG391" s="4"/>
      <c r="BH391" s="4"/>
      <c r="BJ391" s="4"/>
      <c r="BK391" s="4"/>
      <c r="BM391" s="4"/>
      <c r="BN391" s="4"/>
      <c r="BO391" s="4"/>
      <c r="BP391" s="4"/>
      <c r="BQ391" s="4"/>
      <c r="BR391" s="4"/>
      <c r="BS391" s="4"/>
      <c r="BT391" s="4"/>
      <c r="BU391" s="4"/>
      <c r="BV391" s="4"/>
      <c r="BW391" s="4"/>
      <c r="BX391" s="29"/>
      <c r="BY391" s="4"/>
      <c r="BZ391" s="4"/>
      <c r="CA391" s="57"/>
      <c r="CB391" s="58"/>
      <c r="CC391" s="59"/>
      <c r="CD391" s="60"/>
      <c r="CE391" s="59"/>
      <c r="CF391" s="60"/>
      <c r="CG391" s="18"/>
      <c r="CI391" s="18"/>
      <c r="CK391" s="18"/>
      <c r="CL391" s="18"/>
      <c r="CN391" s="18"/>
      <c r="CO391" s="18"/>
      <c r="CP391" s="18"/>
      <c r="CT391" s="18"/>
      <c r="CU391" s="18"/>
      <c r="CV391" s="18"/>
      <c r="CW391" s="18"/>
      <c r="CX391" s="18"/>
      <c r="CY391" s="18"/>
      <c r="CZ391" s="18"/>
      <c r="DA391" s="18"/>
      <c r="DB391" s="18"/>
      <c r="DC391" s="18"/>
      <c r="DD391" s="18"/>
      <c r="DF391" s="18"/>
      <c r="DH391" s="18"/>
      <c r="ED391" s="31"/>
      <c r="EE391" s="31"/>
      <c r="ER391" s="18"/>
      <c r="ET391" s="28"/>
      <c r="EU391" s="28"/>
      <c r="EV391" s="28"/>
      <c r="EW391" s="18"/>
      <c r="EX391" s="18"/>
      <c r="EY391" s="18"/>
      <c r="EZ391" s="18"/>
      <c r="FA391" s="18"/>
      <c r="FB391" s="18"/>
      <c r="FC391" s="18"/>
      <c r="FD391" s="18"/>
      <c r="FE391" s="18"/>
      <c r="FF391" s="18"/>
      <c r="FG391" s="18"/>
      <c r="FH391" s="18"/>
      <c r="FI391" s="18"/>
      <c r="FJ391" s="18"/>
      <c r="FK391" s="18"/>
      <c r="FL391" s="18"/>
      <c r="FM391" s="18"/>
      <c r="FN391" s="18"/>
      <c r="FO391" s="18"/>
      <c r="FQ391" s="18"/>
      <c r="FS391" s="18"/>
      <c r="FT391" s="18"/>
      <c r="FU391" s="18"/>
      <c r="FV391" s="18"/>
      <c r="FW391" s="18"/>
      <c r="FX391" s="18"/>
      <c r="FY391" s="18"/>
      <c r="FZ391" s="18"/>
      <c r="GB391" s="18"/>
      <c r="GD391" s="18"/>
      <c r="GE391" s="18"/>
    </row>
    <row r="392" spans="1:187" s="61" customFormat="1" x14ac:dyDescent="0.2">
      <c r="A392" s="111"/>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R392" s="62"/>
      <c r="AS392" s="62"/>
      <c r="AU392" s="62"/>
      <c r="AV392" s="62"/>
      <c r="AX392" s="62"/>
      <c r="AY392" s="62"/>
      <c r="BA392" s="62"/>
      <c r="BB392" s="62"/>
      <c r="BD392" s="62"/>
      <c r="BE392" s="62"/>
      <c r="BG392" s="62"/>
      <c r="BH392" s="62"/>
      <c r="BJ392" s="62"/>
      <c r="BK392" s="62"/>
      <c r="BM392" s="62"/>
      <c r="BN392" s="62"/>
      <c r="BO392" s="62"/>
      <c r="BP392" s="62"/>
      <c r="BQ392" s="62"/>
      <c r="BR392" s="62"/>
      <c r="BS392" s="62"/>
      <c r="BT392" s="62"/>
      <c r="BU392" s="62"/>
      <c r="BV392" s="62"/>
      <c r="BW392" s="62"/>
      <c r="BY392" s="62"/>
      <c r="BZ392" s="62"/>
      <c r="CA392" s="110"/>
      <c r="CB392" s="110"/>
      <c r="CD392" s="110"/>
      <c r="CE392" s="110"/>
      <c r="CG392" s="110"/>
      <c r="CI392" s="110"/>
      <c r="CK392" s="110"/>
      <c r="CL392" s="110"/>
      <c r="CN392" s="110"/>
      <c r="CO392" s="110"/>
      <c r="CP392" s="110"/>
      <c r="CT392" s="110"/>
      <c r="CU392" s="110"/>
      <c r="CV392" s="110"/>
      <c r="CW392" s="110"/>
      <c r="CX392" s="110"/>
      <c r="CY392" s="110"/>
      <c r="CZ392" s="110"/>
      <c r="DA392" s="110"/>
      <c r="DB392" s="110"/>
      <c r="DC392" s="110"/>
      <c r="DD392" s="110"/>
      <c r="DF392" s="110"/>
      <c r="DH392" s="110"/>
      <c r="ED392" s="110"/>
      <c r="EE392" s="110"/>
      <c r="ER392" s="110"/>
      <c r="ET392" s="113"/>
      <c r="EU392" s="113"/>
      <c r="EV392" s="113"/>
      <c r="EW392" s="110"/>
      <c r="EX392" s="110"/>
      <c r="EY392" s="110"/>
      <c r="EZ392" s="110"/>
      <c r="FA392" s="110"/>
      <c r="FB392" s="110"/>
      <c r="FC392" s="110"/>
      <c r="FD392" s="110"/>
      <c r="FE392" s="110"/>
      <c r="FF392" s="110"/>
      <c r="FG392" s="110"/>
      <c r="FH392" s="110"/>
      <c r="FI392" s="110"/>
      <c r="FJ392" s="110"/>
      <c r="FK392" s="110"/>
      <c r="FL392" s="110"/>
      <c r="FM392" s="110"/>
      <c r="FN392" s="110"/>
      <c r="FO392" s="110"/>
      <c r="FQ392" s="110"/>
      <c r="FS392" s="110"/>
      <c r="FT392" s="110"/>
      <c r="FU392" s="110"/>
      <c r="FV392" s="110"/>
      <c r="FW392" s="110"/>
      <c r="FX392" s="110"/>
      <c r="FY392" s="110"/>
      <c r="FZ392" s="110"/>
      <c r="GB392" s="110"/>
      <c r="GD392" s="110"/>
      <c r="GE392" s="110"/>
    </row>
    <row r="393" spans="1:187" s="61" customFormat="1" x14ac:dyDescent="0.2">
      <c r="A393" s="111"/>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R393" s="62"/>
      <c r="AS393" s="62"/>
      <c r="AU393" s="62"/>
      <c r="AV393" s="62"/>
      <c r="AX393" s="62"/>
      <c r="AY393" s="62"/>
      <c r="BA393" s="62"/>
      <c r="BB393" s="62"/>
      <c r="BD393" s="62"/>
      <c r="BE393" s="62"/>
      <c r="BG393" s="62"/>
      <c r="BH393" s="62"/>
      <c r="BJ393" s="62"/>
      <c r="BK393" s="62"/>
      <c r="BM393" s="62"/>
      <c r="BN393" s="62"/>
      <c r="BO393" s="62"/>
      <c r="BP393" s="62"/>
      <c r="BQ393" s="62"/>
      <c r="BR393" s="62"/>
      <c r="BS393" s="62"/>
      <c r="BT393" s="62"/>
      <c r="BU393" s="62"/>
      <c r="BV393" s="62"/>
      <c r="BW393" s="62"/>
      <c r="BY393" s="62"/>
      <c r="BZ393" s="62"/>
      <c r="CA393" s="110"/>
      <c r="CB393" s="110"/>
      <c r="CD393" s="110"/>
      <c r="CE393" s="110"/>
      <c r="CG393" s="110"/>
      <c r="CI393" s="110"/>
      <c r="CK393" s="110"/>
      <c r="CL393" s="110"/>
      <c r="CN393" s="110"/>
      <c r="CO393" s="110"/>
      <c r="CP393" s="110"/>
      <c r="CT393" s="110"/>
      <c r="CU393" s="110"/>
      <c r="CV393" s="110"/>
      <c r="CW393" s="110"/>
      <c r="CX393" s="110"/>
      <c r="CY393" s="110"/>
      <c r="CZ393" s="110"/>
      <c r="DA393" s="110"/>
      <c r="DB393" s="110"/>
      <c r="DC393" s="110"/>
      <c r="DD393" s="110"/>
      <c r="DF393" s="110"/>
      <c r="DH393" s="110"/>
      <c r="ED393" s="110"/>
      <c r="EE393" s="110"/>
      <c r="ER393" s="110"/>
      <c r="ET393" s="113"/>
      <c r="EU393" s="113"/>
      <c r="EV393" s="113"/>
      <c r="EW393" s="110"/>
      <c r="EX393" s="110"/>
      <c r="EY393" s="110"/>
      <c r="EZ393" s="110"/>
      <c r="FA393" s="110"/>
      <c r="FB393" s="110"/>
      <c r="FC393" s="110"/>
      <c r="FD393" s="110"/>
      <c r="FE393" s="110"/>
      <c r="FF393" s="110"/>
      <c r="FG393" s="110"/>
      <c r="FH393" s="110"/>
      <c r="FI393" s="110"/>
      <c r="FJ393" s="110"/>
      <c r="FK393" s="110"/>
      <c r="FL393" s="110"/>
      <c r="FM393" s="110"/>
      <c r="FN393" s="110"/>
      <c r="FO393" s="110"/>
      <c r="FQ393" s="110"/>
      <c r="FS393" s="110"/>
      <c r="FT393" s="110"/>
      <c r="FU393" s="110"/>
      <c r="FV393" s="110"/>
      <c r="FW393" s="110"/>
      <c r="FX393" s="110"/>
      <c r="FY393" s="110"/>
      <c r="FZ393" s="110"/>
      <c r="GB393" s="110"/>
      <c r="GD393" s="110"/>
      <c r="GE393" s="110"/>
    </row>
    <row r="394" spans="1:187" s="61" customFormat="1" x14ac:dyDescent="0.2">
      <c r="A394" s="111"/>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R394" s="62"/>
      <c r="AS394" s="62"/>
      <c r="AU394" s="62"/>
      <c r="AV394" s="62"/>
      <c r="AX394" s="62"/>
      <c r="AY394" s="62"/>
      <c r="BA394" s="62"/>
      <c r="BB394" s="62"/>
      <c r="BD394" s="62"/>
      <c r="BE394" s="62"/>
      <c r="BG394" s="62"/>
      <c r="BH394" s="62"/>
      <c r="BJ394" s="62"/>
      <c r="BK394" s="62"/>
      <c r="BM394" s="62"/>
      <c r="BN394" s="62"/>
      <c r="BO394" s="62"/>
      <c r="BP394" s="62"/>
      <c r="BQ394" s="62"/>
      <c r="BR394" s="62"/>
      <c r="BS394" s="62"/>
      <c r="BT394" s="62"/>
      <c r="BU394" s="62"/>
      <c r="BV394" s="62"/>
      <c r="BW394" s="62"/>
      <c r="BY394" s="62"/>
      <c r="BZ394" s="62"/>
      <c r="CA394" s="110"/>
      <c r="CB394" s="110"/>
      <c r="CD394" s="110"/>
      <c r="CE394" s="110"/>
      <c r="CG394" s="110"/>
      <c r="CI394" s="110"/>
      <c r="CK394" s="110"/>
      <c r="CL394" s="110"/>
      <c r="CN394" s="110"/>
      <c r="CO394" s="110"/>
      <c r="CP394" s="110"/>
      <c r="CT394" s="110"/>
      <c r="CU394" s="110"/>
      <c r="CV394" s="110"/>
      <c r="CW394" s="110"/>
      <c r="CX394" s="110"/>
      <c r="CY394" s="110"/>
      <c r="CZ394" s="110"/>
      <c r="DA394" s="110"/>
      <c r="DB394" s="110"/>
      <c r="DC394" s="110"/>
      <c r="DD394" s="110"/>
      <c r="DF394" s="110"/>
      <c r="DH394" s="110"/>
      <c r="ED394" s="110"/>
      <c r="EE394" s="110"/>
      <c r="ER394" s="110"/>
      <c r="ET394" s="113"/>
      <c r="EU394" s="113"/>
      <c r="EV394" s="113"/>
      <c r="EW394" s="110"/>
      <c r="EX394" s="110"/>
      <c r="EY394" s="110"/>
      <c r="EZ394" s="110"/>
      <c r="FA394" s="110"/>
      <c r="FB394" s="110"/>
      <c r="FC394" s="110"/>
      <c r="FD394" s="110"/>
      <c r="FE394" s="110"/>
      <c r="FF394" s="110"/>
      <c r="FG394" s="110"/>
      <c r="FH394" s="110"/>
      <c r="FI394" s="110"/>
      <c r="FJ394" s="110"/>
      <c r="FK394" s="110"/>
      <c r="FL394" s="110"/>
      <c r="FM394" s="110"/>
      <c r="FN394" s="110"/>
      <c r="FO394" s="110"/>
      <c r="FQ394" s="110"/>
      <c r="FS394" s="110"/>
      <c r="FT394" s="110"/>
      <c r="FU394" s="110"/>
      <c r="FV394" s="110"/>
      <c r="FW394" s="110"/>
      <c r="FX394" s="110"/>
      <c r="FY394" s="110"/>
      <c r="FZ394" s="110"/>
      <c r="GB394" s="110"/>
      <c r="GD394" s="110"/>
      <c r="GE394" s="110"/>
    </row>
    <row r="395" spans="1:187" s="61" customFormat="1" x14ac:dyDescent="0.2">
      <c r="A395" s="111"/>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R395" s="62"/>
      <c r="AS395" s="62"/>
      <c r="AU395" s="62"/>
      <c r="AV395" s="62"/>
      <c r="AX395" s="62"/>
      <c r="AY395" s="62"/>
      <c r="BA395" s="62"/>
      <c r="BB395" s="62"/>
      <c r="BD395" s="62"/>
      <c r="BE395" s="62"/>
      <c r="BG395" s="62"/>
      <c r="BH395" s="62"/>
      <c r="BJ395" s="62"/>
      <c r="BK395" s="62"/>
      <c r="BM395" s="62"/>
      <c r="BN395" s="62"/>
      <c r="BO395" s="62"/>
      <c r="BP395" s="62"/>
      <c r="BQ395" s="62"/>
      <c r="BR395" s="62"/>
      <c r="BS395" s="62"/>
      <c r="BT395" s="62"/>
      <c r="BU395" s="62"/>
      <c r="BV395" s="62"/>
      <c r="BW395" s="62"/>
      <c r="BY395" s="62"/>
      <c r="BZ395" s="62"/>
      <c r="CA395" s="110"/>
      <c r="CB395" s="110"/>
      <c r="CD395" s="110"/>
      <c r="CE395" s="110"/>
      <c r="CG395" s="110"/>
      <c r="CI395" s="110"/>
      <c r="CK395" s="110"/>
      <c r="CL395" s="110"/>
      <c r="CN395" s="110"/>
      <c r="CO395" s="110"/>
      <c r="CP395" s="110"/>
      <c r="CT395" s="110"/>
      <c r="CU395" s="110"/>
      <c r="CV395" s="110"/>
      <c r="CW395" s="110"/>
      <c r="CX395" s="110"/>
      <c r="CY395" s="110"/>
      <c r="CZ395" s="110"/>
      <c r="DA395" s="110"/>
      <c r="DB395" s="110"/>
      <c r="DC395" s="110"/>
      <c r="DD395" s="110"/>
      <c r="DF395" s="110"/>
      <c r="DH395" s="110"/>
      <c r="ED395" s="110"/>
      <c r="EE395" s="110"/>
      <c r="ER395" s="110"/>
      <c r="ET395" s="113"/>
      <c r="EU395" s="113"/>
      <c r="EV395" s="113"/>
      <c r="EW395" s="110"/>
      <c r="EX395" s="110"/>
      <c r="EY395" s="110"/>
      <c r="EZ395" s="110"/>
      <c r="FA395" s="110"/>
      <c r="FB395" s="110"/>
      <c r="FC395" s="110"/>
      <c r="FD395" s="110"/>
      <c r="FE395" s="110"/>
      <c r="FF395" s="110"/>
      <c r="FG395" s="110"/>
      <c r="FH395" s="110"/>
      <c r="FI395" s="110"/>
      <c r="FJ395" s="110"/>
      <c r="FK395" s="110"/>
      <c r="FL395" s="110"/>
      <c r="FM395" s="110"/>
      <c r="FN395" s="110"/>
      <c r="FO395" s="110"/>
      <c r="FQ395" s="110"/>
      <c r="FS395" s="110"/>
      <c r="FT395" s="110"/>
      <c r="FU395" s="110"/>
      <c r="FV395" s="110"/>
      <c r="FW395" s="110"/>
      <c r="FX395" s="110"/>
      <c r="FY395" s="110"/>
      <c r="FZ395" s="110"/>
      <c r="GB395" s="110"/>
      <c r="GD395" s="110"/>
      <c r="GE395" s="110"/>
    </row>
    <row r="396" spans="1:187" s="61" customFormat="1" x14ac:dyDescent="0.2">
      <c r="A396" s="111"/>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R396" s="62"/>
      <c r="AS396" s="62"/>
      <c r="AU396" s="62"/>
      <c r="AV396" s="62"/>
      <c r="AX396" s="62"/>
      <c r="AY396" s="62"/>
      <c r="BA396" s="62"/>
      <c r="BB396" s="62"/>
      <c r="BD396" s="62"/>
      <c r="BE396" s="62"/>
      <c r="BG396" s="62"/>
      <c r="BH396" s="62"/>
      <c r="BJ396" s="62"/>
      <c r="BK396" s="62"/>
      <c r="BM396" s="62"/>
      <c r="BN396" s="62"/>
      <c r="BO396" s="62"/>
      <c r="BP396" s="62"/>
      <c r="BQ396" s="62"/>
      <c r="BR396" s="62"/>
      <c r="BS396" s="62"/>
      <c r="BT396" s="62"/>
      <c r="BU396" s="62"/>
      <c r="BV396" s="62"/>
      <c r="BW396" s="62"/>
      <c r="BY396" s="62"/>
      <c r="BZ396" s="62"/>
      <c r="CA396" s="110"/>
      <c r="CB396" s="110"/>
      <c r="CD396" s="110"/>
      <c r="CE396" s="110"/>
      <c r="CG396" s="110"/>
      <c r="CI396" s="110"/>
      <c r="CK396" s="110"/>
      <c r="CL396" s="110"/>
      <c r="CN396" s="110"/>
      <c r="CO396" s="110"/>
      <c r="CP396" s="110"/>
      <c r="CT396" s="110"/>
      <c r="CU396" s="110"/>
      <c r="CV396" s="110"/>
      <c r="CW396" s="110"/>
      <c r="CX396" s="110"/>
      <c r="CY396" s="110"/>
      <c r="CZ396" s="110"/>
      <c r="DA396" s="110"/>
      <c r="DB396" s="110"/>
      <c r="DC396" s="110"/>
      <c r="DD396" s="110"/>
      <c r="DF396" s="110"/>
      <c r="DH396" s="110"/>
      <c r="ED396" s="110"/>
      <c r="EE396" s="110"/>
      <c r="ER396" s="110"/>
      <c r="ET396" s="113"/>
      <c r="EU396" s="113"/>
      <c r="EV396" s="113"/>
      <c r="EW396" s="110"/>
      <c r="EX396" s="110"/>
      <c r="EY396" s="110"/>
      <c r="EZ396" s="110"/>
      <c r="FA396" s="110"/>
      <c r="FB396" s="110"/>
      <c r="FC396" s="110"/>
      <c r="FD396" s="110"/>
      <c r="FE396" s="110"/>
      <c r="FF396" s="110"/>
      <c r="FG396" s="110"/>
      <c r="FH396" s="110"/>
      <c r="FI396" s="110"/>
      <c r="FJ396" s="110"/>
      <c r="FK396" s="110"/>
      <c r="FL396" s="110"/>
      <c r="FM396" s="110"/>
      <c r="FN396" s="110"/>
      <c r="FO396" s="110"/>
      <c r="FQ396" s="110"/>
      <c r="FS396" s="110"/>
      <c r="FT396" s="110"/>
      <c r="FU396" s="110"/>
      <c r="FV396" s="110"/>
      <c r="FW396" s="110"/>
      <c r="FX396" s="110"/>
      <c r="FY396" s="110"/>
      <c r="FZ396" s="110"/>
      <c r="GB396" s="110"/>
      <c r="GD396" s="110"/>
      <c r="GE396" s="110"/>
    </row>
    <row r="397" spans="1:187" s="61" customFormat="1" x14ac:dyDescent="0.2">
      <c r="A397" s="114"/>
      <c r="G397" s="112"/>
      <c r="H397" s="112"/>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5"/>
      <c r="AF397" s="115"/>
      <c r="AG397" s="115"/>
      <c r="AH397" s="115"/>
      <c r="AI397" s="115"/>
      <c r="AJ397" s="115"/>
      <c r="AK397" s="115"/>
      <c r="AL397" s="115"/>
      <c r="AM397" s="115"/>
      <c r="AN397" s="115"/>
      <c r="AO397" s="115"/>
      <c r="AP397" s="115"/>
      <c r="AQ397" s="110"/>
      <c r="AR397" s="63"/>
      <c r="AS397" s="63"/>
      <c r="AT397" s="110"/>
      <c r="AU397" s="63"/>
      <c r="AV397" s="63"/>
      <c r="AW397" s="110"/>
      <c r="AX397" s="63"/>
      <c r="AY397" s="63"/>
      <c r="AZ397" s="110"/>
      <c r="BA397" s="63"/>
      <c r="BB397" s="63"/>
      <c r="BC397" s="110"/>
      <c r="BD397" s="63"/>
      <c r="BE397" s="63"/>
      <c r="BF397" s="110"/>
      <c r="BG397" s="63"/>
      <c r="BH397" s="63"/>
      <c r="BI397" s="110"/>
      <c r="BJ397" s="63"/>
      <c r="BK397" s="63"/>
      <c r="BL397" s="110"/>
      <c r="BM397" s="63"/>
      <c r="BN397" s="63"/>
      <c r="BO397" s="63"/>
      <c r="BP397" s="63"/>
      <c r="BQ397" s="63"/>
      <c r="BR397" s="63"/>
      <c r="BS397" s="63"/>
      <c r="BT397" s="63"/>
      <c r="BU397" s="63"/>
      <c r="BV397" s="63"/>
      <c r="BW397" s="63"/>
      <c r="BX397" s="110"/>
      <c r="BY397" s="63"/>
      <c r="BZ397" s="63"/>
      <c r="ET397" s="113"/>
      <c r="EU397" s="113"/>
      <c r="EV397" s="113"/>
    </row>
    <row r="398" spans="1:187" s="5" customFormat="1" x14ac:dyDescent="0.2">
      <c r="A398" s="116"/>
      <c r="G398" s="27"/>
      <c r="H398" s="27"/>
      <c r="I398" s="28"/>
      <c r="J398" s="28"/>
      <c r="K398" s="28"/>
      <c r="L398" s="28"/>
      <c r="M398" s="28"/>
      <c r="N398" s="28"/>
      <c r="O398" s="28"/>
      <c r="P398" s="28"/>
      <c r="Q398" s="28"/>
      <c r="R398" s="28"/>
      <c r="S398" s="28"/>
      <c r="T398" s="28"/>
      <c r="U398" s="28"/>
      <c r="V398" s="28"/>
      <c r="W398" s="28"/>
      <c r="X398" s="28"/>
      <c r="Y398" s="28"/>
      <c r="Z398" s="28"/>
      <c r="AA398" s="28"/>
      <c r="AB398" s="28"/>
      <c r="AC398" s="28"/>
      <c r="AD398" s="28"/>
      <c r="AE398" s="118"/>
      <c r="AF398" s="118"/>
      <c r="AG398" s="118"/>
      <c r="AH398" s="118"/>
      <c r="AI398" s="118"/>
      <c r="AJ398" s="118"/>
      <c r="AK398" s="118"/>
      <c r="AL398" s="118"/>
      <c r="AM398" s="118"/>
      <c r="AN398" s="118"/>
      <c r="AO398" s="118"/>
      <c r="AP398" s="118"/>
      <c r="AQ398" s="18"/>
      <c r="AR398" s="64"/>
      <c r="AS398" s="64"/>
      <c r="AT398" s="18"/>
      <c r="AU398" s="64"/>
      <c r="AV398" s="64"/>
      <c r="AW398" s="18"/>
      <c r="AX398" s="64"/>
      <c r="AY398" s="64"/>
      <c r="AZ398" s="18"/>
      <c r="BA398" s="64"/>
      <c r="BB398" s="64"/>
      <c r="BC398" s="18"/>
      <c r="BD398" s="64"/>
      <c r="BE398" s="64"/>
      <c r="BF398" s="18"/>
      <c r="BG398" s="64"/>
      <c r="BH398" s="64"/>
      <c r="BI398" s="18"/>
      <c r="BJ398" s="64"/>
      <c r="BK398" s="64"/>
      <c r="BL398" s="18"/>
      <c r="BM398" s="64"/>
      <c r="BN398" s="64"/>
      <c r="BO398" s="64"/>
      <c r="BP398" s="64"/>
      <c r="BQ398" s="64"/>
      <c r="BR398" s="64"/>
      <c r="BS398" s="64"/>
      <c r="BT398" s="64"/>
      <c r="BU398" s="64"/>
      <c r="BV398" s="64"/>
      <c r="BW398" s="64"/>
      <c r="BX398" s="117"/>
      <c r="BY398" s="64"/>
      <c r="BZ398" s="64"/>
      <c r="ET398" s="28"/>
      <c r="EU398" s="28"/>
      <c r="EV398" s="28"/>
    </row>
    <row r="399" spans="1:187" s="92" customFormat="1" x14ac:dyDescent="0.2">
      <c r="A399" s="21"/>
      <c r="B399" s="21"/>
      <c r="C399" s="21"/>
      <c r="D399" s="21"/>
      <c r="E399" s="21"/>
      <c r="F399" s="21"/>
      <c r="G399" s="8"/>
      <c r="H399" s="8"/>
      <c r="I399" s="9"/>
      <c r="J399" s="9"/>
      <c r="K399" s="9"/>
      <c r="L399" s="9"/>
      <c r="M399" s="9"/>
      <c r="N399" s="9"/>
      <c r="O399" s="9"/>
      <c r="P399" s="9"/>
      <c r="Q399" s="9"/>
      <c r="R399" s="9"/>
      <c r="S399" s="9"/>
      <c r="T399" s="9"/>
      <c r="U399" s="9"/>
      <c r="V399" s="9"/>
      <c r="W399" s="9"/>
      <c r="X399" s="9"/>
      <c r="Y399" s="9"/>
      <c r="Z399" s="9"/>
      <c r="AA399" s="9"/>
      <c r="AB399" s="9"/>
      <c r="AC399" s="9"/>
      <c r="AD399" s="9"/>
      <c r="AE399" s="48"/>
      <c r="AF399" s="48"/>
      <c r="AG399" s="48"/>
      <c r="AH399" s="48"/>
      <c r="AI399" s="48"/>
      <c r="AJ399" s="48"/>
      <c r="AK399" s="48"/>
      <c r="AL399" s="48"/>
      <c r="AM399" s="48"/>
      <c r="AN399" s="48"/>
      <c r="AO399" s="48"/>
      <c r="AP399" s="48"/>
      <c r="AQ399" s="10"/>
      <c r="AR399" s="11"/>
      <c r="AS399" s="11"/>
      <c r="AT399" s="10"/>
      <c r="AU399" s="11"/>
      <c r="AV399" s="11"/>
      <c r="AW399" s="10"/>
      <c r="AX399" s="11"/>
      <c r="AY399" s="11"/>
      <c r="AZ399" s="10"/>
      <c r="BA399" s="11"/>
      <c r="BB399" s="11"/>
      <c r="BC399" s="10"/>
      <c r="BD399" s="11"/>
      <c r="BE399" s="11"/>
      <c r="BF399" s="10"/>
      <c r="BG399" s="11"/>
      <c r="BH399" s="11"/>
      <c r="BI399" s="10"/>
      <c r="BJ399" s="11"/>
      <c r="BK399" s="11"/>
      <c r="BL399" s="10"/>
      <c r="BM399" s="11"/>
      <c r="BN399" s="11"/>
      <c r="BO399" s="11"/>
      <c r="BP399" s="11"/>
      <c r="BQ399" s="11"/>
      <c r="BR399" s="11"/>
      <c r="BS399" s="11"/>
      <c r="BT399" s="11"/>
      <c r="BU399" s="11"/>
      <c r="BV399" s="11"/>
      <c r="BW399" s="11"/>
      <c r="BX399" s="10"/>
      <c r="BY399" s="11"/>
      <c r="BZ399" s="11"/>
      <c r="CA399" s="77"/>
      <c r="CB399" s="77"/>
      <c r="CC399" s="21"/>
      <c r="CD399" s="11"/>
      <c r="CE399" s="11"/>
      <c r="CF399" s="21"/>
      <c r="CG399" s="11"/>
      <c r="CH399" s="21"/>
      <c r="CI399" s="76"/>
      <c r="CJ399" s="21"/>
      <c r="CK399" s="76"/>
      <c r="CL399" s="76"/>
      <c r="CM399" s="21"/>
      <c r="CN399" s="76"/>
      <c r="CO399" s="76"/>
      <c r="CP399" s="76"/>
      <c r="CQ399" s="21"/>
      <c r="CR399" s="76"/>
      <c r="CS399" s="21"/>
      <c r="CT399" s="11"/>
      <c r="CU399" s="11"/>
      <c r="CV399" s="11"/>
      <c r="CW399" s="11"/>
      <c r="CX399" s="11"/>
      <c r="CY399" s="11"/>
      <c r="CZ399" s="11"/>
      <c r="DA399" s="11"/>
      <c r="DB399" s="11"/>
      <c r="DC399" s="11"/>
      <c r="DD399" s="11"/>
      <c r="DE399" s="21"/>
      <c r="DF399" s="11"/>
      <c r="DG399" s="21"/>
      <c r="DH399" s="11"/>
      <c r="DI399" s="21"/>
      <c r="DJ399" s="21"/>
      <c r="DK399" s="11"/>
      <c r="DL399" s="11"/>
      <c r="DM399" s="21"/>
      <c r="DN399" s="11"/>
      <c r="DO399" s="11"/>
      <c r="DP399" s="21"/>
      <c r="DQ399" s="11"/>
      <c r="DR399" s="21"/>
      <c r="DS399" s="11"/>
      <c r="DT399" s="21"/>
      <c r="DU399" s="11"/>
      <c r="DV399" s="11"/>
      <c r="DW399" s="21"/>
      <c r="DX399" s="11"/>
      <c r="DY399" s="11"/>
      <c r="DZ399" s="11"/>
      <c r="EA399" s="21"/>
      <c r="EB399" s="11"/>
      <c r="EC399" s="21"/>
      <c r="ED399" s="11"/>
      <c r="EE399" s="11"/>
      <c r="EF399" s="21"/>
      <c r="EG399" s="11"/>
      <c r="EH399" s="21"/>
      <c r="EI399" s="21"/>
      <c r="EJ399" s="21"/>
      <c r="EK399" s="21"/>
      <c r="EL399" s="21"/>
      <c r="EM399" s="21"/>
      <c r="EN399" s="21"/>
      <c r="EO399" s="21"/>
      <c r="EP399" s="21"/>
      <c r="EQ399" s="21"/>
      <c r="ER399" s="21"/>
      <c r="ES399" s="21"/>
      <c r="ET399" s="9"/>
      <c r="EU399" s="9"/>
      <c r="EV399" s="9"/>
      <c r="EW399" s="21"/>
      <c r="EX399" s="21"/>
      <c r="EY399" s="21"/>
      <c r="EZ399" s="21"/>
      <c r="FA399" s="21"/>
      <c r="FB399" s="21"/>
      <c r="FC399" s="21"/>
      <c r="FD399" s="21"/>
      <c r="FE399" s="21"/>
      <c r="FF399" s="21"/>
      <c r="FG399" s="21"/>
      <c r="FH399" s="21"/>
      <c r="FI399" s="21"/>
      <c r="FJ399" s="21"/>
      <c r="FK399" s="21"/>
      <c r="FL399" s="21"/>
      <c r="FM399" s="21"/>
      <c r="FN399" s="21"/>
      <c r="FO399" s="21"/>
      <c r="FP399" s="21"/>
      <c r="FQ399" s="21"/>
      <c r="FR399" s="21"/>
      <c r="FS399" s="21"/>
      <c r="FT399" s="21"/>
      <c r="FU399" s="21"/>
      <c r="FV399" s="21"/>
      <c r="FW399" s="21"/>
      <c r="FX399" s="21"/>
      <c r="FY399" s="21"/>
      <c r="FZ399" s="21"/>
      <c r="GA399" s="21"/>
      <c r="GB399" s="21"/>
      <c r="GC399" s="21"/>
      <c r="GD399" s="21"/>
      <c r="GE399" s="21"/>
    </row>
    <row r="400" spans="1:187" s="5" customFormat="1" x14ac:dyDescent="0.2">
      <c r="A400" s="26"/>
      <c r="E400" s="18"/>
      <c r="G400" s="27"/>
      <c r="H400" s="27"/>
      <c r="I400" s="27"/>
      <c r="J400" s="27"/>
      <c r="K400" s="27"/>
      <c r="L400" s="27"/>
      <c r="M400" s="27"/>
      <c r="N400" s="27"/>
      <c r="O400" s="27"/>
      <c r="P400" s="27"/>
      <c r="Q400" s="27"/>
      <c r="R400" s="27"/>
      <c r="S400" s="27"/>
      <c r="T400" s="27"/>
      <c r="U400" s="27"/>
      <c r="V400" s="27"/>
      <c r="W400" s="27"/>
      <c r="X400" s="27"/>
      <c r="Y400" s="27"/>
      <c r="Z400" s="27"/>
      <c r="AA400" s="27"/>
      <c r="AB400" s="27"/>
      <c r="AC400" s="27"/>
      <c r="AD400" s="27"/>
      <c r="AE400" s="94"/>
      <c r="AF400" s="94"/>
      <c r="AG400" s="94"/>
      <c r="AH400" s="94"/>
      <c r="AI400" s="94"/>
      <c r="AJ400" s="94"/>
      <c r="AK400" s="94"/>
      <c r="AL400" s="94"/>
      <c r="AM400" s="94"/>
      <c r="AN400" s="94"/>
      <c r="AO400" s="30"/>
      <c r="AP400" s="30"/>
      <c r="AR400" s="4"/>
      <c r="AS400" s="4"/>
      <c r="AU400" s="4"/>
      <c r="AV400" s="4"/>
      <c r="AX400" s="4"/>
      <c r="AY400" s="4"/>
      <c r="BA400" s="4"/>
      <c r="BB400" s="4"/>
      <c r="BD400" s="4"/>
      <c r="BE400" s="4"/>
      <c r="BG400" s="4"/>
      <c r="BH400" s="4"/>
      <c r="BJ400" s="4"/>
      <c r="BK400" s="4"/>
      <c r="BM400" s="4"/>
      <c r="BN400" s="4"/>
      <c r="BO400" s="4"/>
      <c r="BP400" s="4"/>
      <c r="BQ400" s="4"/>
      <c r="BR400" s="4"/>
      <c r="BS400" s="4"/>
      <c r="BT400" s="4"/>
      <c r="BU400" s="4"/>
      <c r="BV400" s="4"/>
      <c r="BW400" s="4"/>
      <c r="BX400" s="29"/>
      <c r="BY400" s="4"/>
      <c r="BZ400" s="4"/>
      <c r="CA400" s="18"/>
      <c r="CB400" s="18"/>
      <c r="CD400" s="18"/>
      <c r="CE400" s="18"/>
      <c r="CG400" s="18"/>
      <c r="CH400" s="18"/>
      <c r="CI400" s="18"/>
      <c r="CK400" s="18"/>
      <c r="CL400" s="18"/>
      <c r="CN400" s="18"/>
      <c r="CO400" s="18"/>
      <c r="CP400" s="18"/>
      <c r="CT400" s="18"/>
      <c r="CU400" s="18"/>
      <c r="CV400" s="18"/>
      <c r="CW400" s="18"/>
      <c r="CX400" s="18"/>
      <c r="CY400" s="18"/>
      <c r="CZ400" s="18"/>
      <c r="DA400" s="18"/>
      <c r="DB400" s="18"/>
      <c r="DC400" s="18"/>
      <c r="DD400" s="18"/>
      <c r="DF400" s="18"/>
      <c r="DH400" s="18"/>
      <c r="ED400" s="31"/>
      <c r="EE400" s="31"/>
      <c r="ET400" s="27"/>
      <c r="EU400" s="27"/>
      <c r="EV400" s="27"/>
      <c r="EW400" s="18"/>
      <c r="EX400" s="18"/>
      <c r="EY400" s="18"/>
      <c r="EZ400" s="18"/>
      <c r="FA400" s="18"/>
      <c r="FB400" s="18"/>
      <c r="FC400" s="18"/>
      <c r="FD400" s="18"/>
      <c r="FE400" s="18"/>
      <c r="FF400" s="18"/>
      <c r="FG400" s="18"/>
      <c r="FH400" s="18"/>
      <c r="FI400" s="18"/>
      <c r="FJ400" s="18"/>
      <c r="FK400" s="18"/>
      <c r="FL400" s="18"/>
      <c r="FM400" s="18"/>
      <c r="FO400" s="18"/>
      <c r="FQ400" s="18"/>
      <c r="FS400" s="18"/>
      <c r="FU400" s="18"/>
      <c r="FV400" s="18"/>
      <c r="FW400" s="18"/>
      <c r="FX400" s="18"/>
      <c r="FY400" s="18"/>
      <c r="FZ400" s="18"/>
      <c r="GA400" s="18"/>
      <c r="GB400" s="18"/>
      <c r="GE400" s="18"/>
    </row>
    <row r="401" spans="1:187" s="5" customFormat="1" x14ac:dyDescent="0.2">
      <c r="A401" s="26"/>
      <c r="G401" s="27"/>
      <c r="H401" s="27"/>
      <c r="I401" s="27"/>
      <c r="J401" s="27"/>
      <c r="K401" s="27"/>
      <c r="L401" s="27"/>
      <c r="M401" s="27"/>
      <c r="N401" s="27"/>
      <c r="O401" s="27"/>
      <c r="P401" s="27"/>
      <c r="Q401" s="27"/>
      <c r="R401" s="27"/>
      <c r="S401" s="27"/>
      <c r="T401" s="27"/>
      <c r="U401" s="27"/>
      <c r="V401" s="27"/>
      <c r="W401" s="27"/>
      <c r="X401" s="27"/>
      <c r="Y401" s="27"/>
      <c r="Z401" s="27"/>
      <c r="AA401" s="27"/>
      <c r="AB401" s="27"/>
      <c r="AC401" s="27"/>
      <c r="AD401" s="27"/>
      <c r="AE401" s="30"/>
      <c r="AF401" s="30"/>
      <c r="AG401" s="30"/>
      <c r="AH401" s="30"/>
      <c r="AI401" s="30"/>
      <c r="AJ401" s="30"/>
      <c r="AK401" s="30"/>
      <c r="AL401" s="30"/>
      <c r="AM401" s="30"/>
      <c r="AN401" s="30"/>
      <c r="AO401" s="30"/>
      <c r="AP401" s="30"/>
      <c r="AR401" s="4"/>
      <c r="AS401" s="4"/>
      <c r="AU401" s="4"/>
      <c r="AV401" s="4"/>
      <c r="AX401" s="4"/>
      <c r="AY401" s="4"/>
      <c r="BA401" s="4"/>
      <c r="BB401" s="4"/>
      <c r="BD401" s="4"/>
      <c r="BE401" s="4"/>
      <c r="BG401" s="4"/>
      <c r="BH401" s="4"/>
      <c r="BJ401" s="4"/>
      <c r="BK401" s="4"/>
      <c r="BM401" s="4"/>
      <c r="BN401" s="4"/>
      <c r="BO401" s="4"/>
      <c r="BP401" s="4"/>
      <c r="BQ401" s="4"/>
      <c r="BR401" s="4"/>
      <c r="BS401" s="4"/>
      <c r="BT401" s="4"/>
      <c r="BU401" s="4"/>
      <c r="BV401" s="4"/>
      <c r="BW401" s="4"/>
      <c r="BX401" s="29"/>
      <c r="BY401" s="4"/>
      <c r="BZ401" s="4"/>
      <c r="CA401" s="18"/>
      <c r="CB401" s="18"/>
      <c r="CD401" s="18"/>
      <c r="CE401" s="18"/>
      <c r="CG401" s="18"/>
      <c r="CI401" s="18"/>
      <c r="CK401" s="18"/>
      <c r="CL401" s="18"/>
      <c r="CN401" s="18"/>
      <c r="CO401" s="18"/>
      <c r="CP401" s="18"/>
      <c r="CT401" s="18"/>
      <c r="CU401" s="18"/>
      <c r="CV401" s="18"/>
      <c r="CW401" s="18"/>
      <c r="CX401" s="18"/>
      <c r="CY401" s="18"/>
      <c r="CZ401" s="18"/>
      <c r="DA401" s="18"/>
      <c r="DB401" s="18"/>
      <c r="DC401" s="18"/>
      <c r="DD401" s="18"/>
      <c r="DF401" s="18"/>
      <c r="DH401" s="18"/>
      <c r="ED401" s="31"/>
      <c r="EE401" s="31"/>
      <c r="ET401" s="28"/>
      <c r="EU401" s="28"/>
      <c r="EV401" s="28"/>
      <c r="EW401" s="18"/>
      <c r="FA401" s="18"/>
      <c r="FB401" s="18"/>
      <c r="FC401" s="18"/>
      <c r="FD401" s="18"/>
      <c r="FE401" s="18"/>
      <c r="FF401" s="18"/>
      <c r="FG401" s="18"/>
      <c r="FJ401" s="18"/>
      <c r="FK401" s="18"/>
      <c r="FL401" s="18"/>
      <c r="FM401" s="18"/>
      <c r="FO401" s="18"/>
      <c r="FQ401" s="18"/>
      <c r="FS401" s="18"/>
      <c r="FU401" s="18"/>
      <c r="FV401" s="18"/>
      <c r="FW401" s="18"/>
      <c r="FX401" s="18"/>
      <c r="FY401" s="18"/>
      <c r="FZ401" s="18"/>
      <c r="GB401" s="18"/>
      <c r="GD401" s="18"/>
      <c r="GE401" s="18"/>
    </row>
    <row r="402" spans="1:187" s="5" customFormat="1" x14ac:dyDescent="0.2">
      <c r="A402" s="26"/>
      <c r="G402" s="27"/>
      <c r="H402" s="27"/>
      <c r="I402" s="27"/>
      <c r="J402" s="27"/>
      <c r="K402" s="27"/>
      <c r="L402" s="27"/>
      <c r="M402" s="27"/>
      <c r="N402" s="27"/>
      <c r="O402" s="27"/>
      <c r="P402" s="27"/>
      <c r="Q402" s="27"/>
      <c r="R402" s="27"/>
      <c r="S402" s="27"/>
      <c r="T402" s="27"/>
      <c r="U402" s="27"/>
      <c r="V402" s="27"/>
      <c r="W402" s="27"/>
      <c r="X402" s="27"/>
      <c r="Y402" s="27"/>
      <c r="Z402" s="27"/>
      <c r="AA402" s="27"/>
      <c r="AB402" s="27"/>
      <c r="AC402" s="27"/>
      <c r="AD402" s="27"/>
      <c r="AE402" s="30"/>
      <c r="AF402" s="30"/>
      <c r="AG402" s="30"/>
      <c r="AH402" s="30"/>
      <c r="AI402" s="30"/>
      <c r="AJ402" s="30"/>
      <c r="AK402" s="30"/>
      <c r="AL402" s="30"/>
      <c r="AM402" s="30"/>
      <c r="AN402" s="30"/>
      <c r="AO402" s="30"/>
      <c r="AP402" s="30"/>
      <c r="AR402" s="4"/>
      <c r="AS402" s="4"/>
      <c r="AU402" s="4"/>
      <c r="AV402" s="4"/>
      <c r="AX402" s="4"/>
      <c r="AY402" s="4"/>
      <c r="BA402" s="4"/>
      <c r="BB402" s="4"/>
      <c r="BD402" s="4"/>
      <c r="BE402" s="4"/>
      <c r="BG402" s="4"/>
      <c r="BH402" s="4"/>
      <c r="BJ402" s="4"/>
      <c r="BK402" s="4"/>
      <c r="BM402" s="4"/>
      <c r="BN402" s="4"/>
      <c r="BO402" s="4"/>
      <c r="BP402" s="4"/>
      <c r="BQ402" s="4"/>
      <c r="BR402" s="4"/>
      <c r="BS402" s="4"/>
      <c r="BT402" s="4"/>
      <c r="BU402" s="4"/>
      <c r="BV402" s="4"/>
      <c r="BW402" s="4"/>
      <c r="BX402" s="29"/>
      <c r="BY402" s="4"/>
      <c r="BZ402" s="4"/>
      <c r="CA402" s="18"/>
      <c r="CB402" s="18"/>
      <c r="CD402" s="18"/>
      <c r="CE402" s="18"/>
      <c r="CG402" s="18"/>
      <c r="CI402" s="18"/>
      <c r="CK402" s="18"/>
      <c r="CL402" s="18"/>
      <c r="CN402" s="18"/>
      <c r="CO402" s="18"/>
      <c r="CP402" s="18"/>
      <c r="CT402" s="18"/>
      <c r="CU402" s="18"/>
      <c r="CV402" s="18"/>
      <c r="CW402" s="18"/>
      <c r="CX402" s="18"/>
      <c r="CY402" s="18"/>
      <c r="CZ402" s="18"/>
      <c r="DA402" s="18"/>
      <c r="DB402" s="18"/>
      <c r="DC402" s="18"/>
      <c r="DD402" s="18"/>
      <c r="DF402" s="18"/>
      <c r="DH402" s="18"/>
      <c r="ED402" s="31"/>
      <c r="EE402" s="31"/>
      <c r="ET402" s="28"/>
      <c r="EU402" s="28"/>
      <c r="EV402" s="28"/>
      <c r="EY402" s="18"/>
      <c r="EZ402" s="18"/>
      <c r="FA402" s="18"/>
      <c r="FB402" s="18"/>
      <c r="FC402" s="18"/>
      <c r="FD402" s="18"/>
      <c r="FE402" s="18"/>
      <c r="FF402" s="18"/>
      <c r="FG402" s="18"/>
      <c r="FJ402" s="18"/>
      <c r="FK402" s="18"/>
      <c r="FL402" s="18"/>
      <c r="FM402" s="18"/>
      <c r="FO402" s="18"/>
      <c r="FQ402" s="18"/>
      <c r="FS402" s="18"/>
      <c r="FU402" s="18"/>
      <c r="FV402" s="18"/>
      <c r="FW402" s="18"/>
      <c r="FX402" s="18"/>
      <c r="FY402" s="18"/>
      <c r="FZ402" s="18"/>
      <c r="GB402" s="18"/>
      <c r="GE402" s="18"/>
    </row>
    <row r="403" spans="1:187" s="5" customFormat="1" x14ac:dyDescent="0.2">
      <c r="A403" s="26"/>
      <c r="G403" s="27"/>
      <c r="H403" s="27"/>
      <c r="I403" s="27"/>
      <c r="J403" s="27"/>
      <c r="K403" s="27"/>
      <c r="L403" s="27"/>
      <c r="M403" s="27"/>
      <c r="N403" s="27"/>
      <c r="O403" s="27"/>
      <c r="P403" s="27"/>
      <c r="Q403" s="27"/>
      <c r="R403" s="27"/>
      <c r="S403" s="27"/>
      <c r="T403" s="27"/>
      <c r="U403" s="27"/>
      <c r="V403" s="27"/>
      <c r="W403" s="27"/>
      <c r="X403" s="27"/>
      <c r="Y403" s="27"/>
      <c r="Z403" s="27"/>
      <c r="AA403" s="27"/>
      <c r="AB403" s="27"/>
      <c r="AC403" s="27"/>
      <c r="AD403" s="27"/>
      <c r="AE403" s="30"/>
      <c r="AF403" s="30"/>
      <c r="AG403" s="30"/>
      <c r="AH403" s="30"/>
      <c r="AI403" s="30"/>
      <c r="AJ403" s="30"/>
      <c r="AK403" s="30"/>
      <c r="AL403" s="30"/>
      <c r="AM403" s="30"/>
      <c r="AN403" s="30"/>
      <c r="AO403" s="30"/>
      <c r="AP403" s="30"/>
      <c r="AR403" s="4"/>
      <c r="AS403" s="4"/>
      <c r="AU403" s="4"/>
      <c r="AV403" s="4"/>
      <c r="AX403" s="4"/>
      <c r="AY403" s="4"/>
      <c r="BA403" s="4"/>
      <c r="BB403" s="4"/>
      <c r="BD403" s="4"/>
      <c r="BE403" s="4"/>
      <c r="BG403" s="4"/>
      <c r="BH403" s="4"/>
      <c r="BJ403" s="4"/>
      <c r="BK403" s="4"/>
      <c r="BM403" s="4"/>
      <c r="BN403" s="4"/>
      <c r="BO403" s="4"/>
      <c r="BP403" s="4"/>
      <c r="BQ403" s="4"/>
      <c r="BR403" s="4"/>
      <c r="BS403" s="4"/>
      <c r="BT403" s="4"/>
      <c r="BU403" s="4"/>
      <c r="BV403" s="4"/>
      <c r="BW403" s="4"/>
      <c r="BX403" s="29"/>
      <c r="BY403" s="4"/>
      <c r="BZ403" s="4"/>
      <c r="CA403" s="18"/>
      <c r="CB403" s="18"/>
      <c r="CD403" s="18"/>
      <c r="CE403" s="18"/>
      <c r="CG403" s="18"/>
      <c r="CI403" s="18"/>
      <c r="CK403" s="18"/>
      <c r="CL403" s="18"/>
      <c r="CN403" s="18"/>
      <c r="CO403" s="18"/>
      <c r="CP403" s="18"/>
      <c r="CT403" s="18"/>
      <c r="CU403" s="18"/>
      <c r="CV403" s="18"/>
      <c r="CW403" s="18"/>
      <c r="CX403" s="18"/>
      <c r="CY403" s="18"/>
      <c r="CZ403" s="18"/>
      <c r="DA403" s="18"/>
      <c r="DB403" s="18"/>
      <c r="DC403" s="18"/>
      <c r="DD403" s="18"/>
      <c r="DF403" s="18"/>
      <c r="DH403" s="18"/>
      <c r="ED403" s="31"/>
      <c r="EE403" s="31"/>
      <c r="ET403" s="28"/>
      <c r="EU403" s="28"/>
      <c r="EV403" s="28"/>
      <c r="EW403" s="18"/>
      <c r="FA403" s="18"/>
      <c r="FB403" s="18"/>
      <c r="FC403" s="18"/>
      <c r="FD403" s="18"/>
      <c r="FE403" s="18"/>
      <c r="FF403" s="18"/>
      <c r="FG403" s="18"/>
      <c r="FJ403" s="18"/>
      <c r="FK403" s="18"/>
      <c r="FL403" s="18"/>
      <c r="FM403" s="18"/>
      <c r="FO403" s="18"/>
      <c r="FQ403" s="18"/>
      <c r="FS403" s="18"/>
      <c r="FU403" s="18"/>
      <c r="FV403" s="18"/>
      <c r="FW403" s="18"/>
      <c r="FX403" s="18"/>
      <c r="FY403" s="18"/>
      <c r="FZ403" s="18"/>
      <c r="GB403" s="18"/>
      <c r="GD403" s="18"/>
      <c r="GE403" s="18"/>
    </row>
    <row r="404" spans="1:187" s="5" customFormat="1" x14ac:dyDescent="0.2">
      <c r="A404" s="26"/>
      <c r="G404" s="27"/>
      <c r="H404" s="27"/>
      <c r="I404" s="27"/>
      <c r="J404" s="27"/>
      <c r="K404" s="27"/>
      <c r="L404" s="27"/>
      <c r="M404" s="27"/>
      <c r="N404" s="27"/>
      <c r="O404" s="27"/>
      <c r="P404" s="27"/>
      <c r="Q404" s="27"/>
      <c r="R404" s="27"/>
      <c r="S404" s="27"/>
      <c r="T404" s="27"/>
      <c r="U404" s="27"/>
      <c r="V404" s="27"/>
      <c r="W404" s="27"/>
      <c r="X404" s="27"/>
      <c r="Y404" s="27"/>
      <c r="Z404" s="27"/>
      <c r="AA404" s="27"/>
      <c r="AB404" s="27"/>
      <c r="AC404" s="27"/>
      <c r="AD404" s="27"/>
      <c r="AE404" s="30"/>
      <c r="AF404" s="30"/>
      <c r="AG404" s="30"/>
      <c r="AH404" s="30"/>
      <c r="AI404" s="30"/>
      <c r="AJ404" s="30"/>
      <c r="AK404" s="30"/>
      <c r="AL404" s="30"/>
      <c r="AM404" s="30"/>
      <c r="AN404" s="30"/>
      <c r="AO404" s="30"/>
      <c r="AP404" s="30"/>
      <c r="AR404" s="4"/>
      <c r="AS404" s="4"/>
      <c r="AU404" s="4"/>
      <c r="AV404" s="4"/>
      <c r="AX404" s="4"/>
      <c r="AY404" s="4"/>
      <c r="BA404" s="4"/>
      <c r="BB404" s="4"/>
      <c r="BD404" s="4"/>
      <c r="BE404" s="4"/>
      <c r="BG404" s="4"/>
      <c r="BH404" s="4"/>
      <c r="BJ404" s="4"/>
      <c r="BK404" s="4"/>
      <c r="BM404" s="4"/>
      <c r="BN404" s="4"/>
      <c r="BO404" s="4"/>
      <c r="BP404" s="4"/>
      <c r="BQ404" s="4"/>
      <c r="BR404" s="4"/>
      <c r="BS404" s="4"/>
      <c r="BT404" s="4"/>
      <c r="BU404" s="4"/>
      <c r="BV404" s="4"/>
      <c r="BW404" s="4"/>
      <c r="BX404" s="29"/>
      <c r="BY404" s="4"/>
      <c r="BZ404" s="4"/>
      <c r="CA404" s="18"/>
      <c r="CB404" s="18"/>
      <c r="CD404" s="18"/>
      <c r="CE404" s="18"/>
      <c r="CG404" s="18"/>
      <c r="CI404" s="18"/>
      <c r="CK404" s="18"/>
      <c r="CL404" s="18"/>
      <c r="CN404" s="18"/>
      <c r="CO404" s="18"/>
      <c r="CP404" s="18"/>
      <c r="CT404" s="18"/>
      <c r="CU404" s="18"/>
      <c r="CV404" s="18"/>
      <c r="CW404" s="18"/>
      <c r="CX404" s="18"/>
      <c r="CY404" s="18"/>
      <c r="CZ404" s="18"/>
      <c r="DA404" s="18"/>
      <c r="DB404" s="18"/>
      <c r="DC404" s="18"/>
      <c r="DD404" s="18"/>
      <c r="DF404" s="18"/>
      <c r="DH404" s="18"/>
      <c r="ED404" s="31"/>
      <c r="EE404" s="31"/>
      <c r="ET404" s="28"/>
      <c r="EU404" s="28"/>
      <c r="EV404" s="28"/>
      <c r="EW404" s="18"/>
      <c r="FA404" s="18"/>
      <c r="FB404" s="18"/>
      <c r="FC404" s="18"/>
      <c r="FD404" s="18"/>
      <c r="FE404" s="18"/>
      <c r="FF404" s="18"/>
      <c r="FG404" s="18"/>
      <c r="FJ404" s="18"/>
      <c r="FK404" s="18"/>
      <c r="FL404" s="18"/>
      <c r="FM404" s="18"/>
      <c r="FO404" s="18"/>
      <c r="FQ404" s="18"/>
      <c r="FS404" s="18"/>
      <c r="FU404" s="18"/>
      <c r="FV404" s="18"/>
      <c r="FW404" s="18"/>
      <c r="FX404" s="18"/>
      <c r="FY404" s="18"/>
      <c r="FZ404" s="18"/>
      <c r="GB404" s="18"/>
      <c r="GD404" s="18"/>
      <c r="GE404" s="18"/>
    </row>
    <row r="405" spans="1:187" s="5" customFormat="1" x14ac:dyDescent="0.2">
      <c r="A405" s="26"/>
      <c r="G405" s="27"/>
      <c r="H405" s="27"/>
      <c r="I405" s="27"/>
      <c r="J405" s="27"/>
      <c r="K405" s="27"/>
      <c r="L405" s="27"/>
      <c r="M405" s="27"/>
      <c r="N405" s="27"/>
      <c r="O405" s="27"/>
      <c r="P405" s="27"/>
      <c r="Q405" s="27"/>
      <c r="R405" s="27"/>
      <c r="S405" s="27"/>
      <c r="T405" s="27"/>
      <c r="U405" s="27"/>
      <c r="V405" s="27"/>
      <c r="W405" s="27"/>
      <c r="X405" s="27"/>
      <c r="Y405" s="27"/>
      <c r="Z405" s="27"/>
      <c r="AA405" s="27"/>
      <c r="AB405" s="27"/>
      <c r="AC405" s="27"/>
      <c r="AD405" s="27"/>
      <c r="AE405" s="30"/>
      <c r="AF405" s="30"/>
      <c r="AG405" s="30"/>
      <c r="AH405" s="30"/>
      <c r="AI405" s="30"/>
      <c r="AJ405" s="30"/>
      <c r="AK405" s="30"/>
      <c r="AL405" s="30"/>
      <c r="AM405" s="30"/>
      <c r="AN405" s="30"/>
      <c r="AO405" s="30"/>
      <c r="AP405" s="30"/>
      <c r="AR405" s="4"/>
      <c r="AS405" s="4"/>
      <c r="AU405" s="4"/>
      <c r="AV405" s="4"/>
      <c r="AX405" s="4"/>
      <c r="AY405" s="4"/>
      <c r="BA405" s="4"/>
      <c r="BB405" s="4"/>
      <c r="BD405" s="4"/>
      <c r="BE405" s="4"/>
      <c r="BG405" s="4"/>
      <c r="BH405" s="4"/>
      <c r="BJ405" s="4"/>
      <c r="BK405" s="4"/>
      <c r="BM405" s="4"/>
      <c r="BN405" s="4"/>
      <c r="BO405" s="4"/>
      <c r="BP405" s="4"/>
      <c r="BQ405" s="4"/>
      <c r="BR405" s="4"/>
      <c r="BS405" s="4"/>
      <c r="BT405" s="4"/>
      <c r="BU405" s="4"/>
      <c r="BV405" s="4"/>
      <c r="BW405" s="4"/>
      <c r="BX405" s="29"/>
      <c r="BY405" s="4"/>
      <c r="BZ405" s="4"/>
      <c r="CA405" s="18"/>
      <c r="CB405" s="18"/>
      <c r="CD405" s="18"/>
      <c r="CE405" s="18"/>
      <c r="CG405" s="18"/>
      <c r="CI405" s="18"/>
      <c r="CK405" s="18"/>
      <c r="CL405" s="18"/>
      <c r="CN405" s="18"/>
      <c r="CO405" s="18"/>
      <c r="CP405" s="18"/>
      <c r="CT405" s="18"/>
      <c r="CU405" s="18"/>
      <c r="CV405" s="18"/>
      <c r="CW405" s="18"/>
      <c r="CX405" s="18"/>
      <c r="CY405" s="18"/>
      <c r="CZ405" s="18"/>
      <c r="DA405" s="18"/>
      <c r="DB405" s="18"/>
      <c r="DC405" s="18"/>
      <c r="DD405" s="18"/>
      <c r="DF405" s="18"/>
      <c r="DH405" s="18"/>
      <c r="ED405" s="31"/>
      <c r="EE405" s="31"/>
      <c r="ET405" s="28"/>
      <c r="EU405" s="28"/>
      <c r="EV405" s="28"/>
      <c r="EW405" s="18"/>
      <c r="FA405" s="18"/>
      <c r="FB405" s="18"/>
      <c r="FC405" s="18"/>
      <c r="FD405" s="18"/>
      <c r="FE405" s="18"/>
      <c r="FF405" s="18"/>
      <c r="FG405" s="18"/>
      <c r="FJ405" s="18"/>
      <c r="FK405" s="18"/>
      <c r="FL405" s="18"/>
      <c r="FM405" s="18"/>
      <c r="FO405" s="18"/>
      <c r="FQ405" s="18"/>
      <c r="FS405" s="18"/>
      <c r="FU405" s="18"/>
      <c r="FV405" s="18"/>
      <c r="FW405" s="18"/>
      <c r="FX405" s="18"/>
      <c r="FY405" s="18"/>
      <c r="FZ405" s="18"/>
      <c r="GB405" s="18"/>
      <c r="GD405" s="18"/>
      <c r="GE405" s="18"/>
    </row>
    <row r="406" spans="1:187" s="5" customFormat="1" x14ac:dyDescent="0.2">
      <c r="A406" s="26"/>
      <c r="G406" s="27"/>
      <c r="H406" s="27"/>
      <c r="I406" s="27"/>
      <c r="J406" s="27"/>
      <c r="K406" s="27"/>
      <c r="L406" s="27"/>
      <c r="M406" s="27"/>
      <c r="N406" s="27"/>
      <c r="O406" s="27"/>
      <c r="P406" s="27"/>
      <c r="Q406" s="27"/>
      <c r="R406" s="27"/>
      <c r="S406" s="27"/>
      <c r="T406" s="27"/>
      <c r="U406" s="27"/>
      <c r="V406" s="27"/>
      <c r="W406" s="27"/>
      <c r="X406" s="27"/>
      <c r="Y406" s="27"/>
      <c r="Z406" s="27"/>
      <c r="AA406" s="27"/>
      <c r="AB406" s="27"/>
      <c r="AC406" s="27"/>
      <c r="AD406" s="27"/>
      <c r="AE406" s="30"/>
      <c r="AF406" s="30"/>
      <c r="AG406" s="30"/>
      <c r="AH406" s="30"/>
      <c r="AI406" s="30"/>
      <c r="AJ406" s="30"/>
      <c r="AK406" s="30"/>
      <c r="AL406" s="30"/>
      <c r="AM406" s="30"/>
      <c r="AN406" s="30"/>
      <c r="AO406" s="30"/>
      <c r="AP406" s="30"/>
      <c r="AR406" s="4"/>
      <c r="AS406" s="4"/>
      <c r="AU406" s="4"/>
      <c r="AV406" s="4"/>
      <c r="AX406" s="4"/>
      <c r="AY406" s="4"/>
      <c r="BA406" s="4"/>
      <c r="BB406" s="4"/>
      <c r="BD406" s="4"/>
      <c r="BE406" s="4"/>
      <c r="BG406" s="4"/>
      <c r="BH406" s="4"/>
      <c r="BJ406" s="4"/>
      <c r="BK406" s="4"/>
      <c r="BM406" s="4"/>
      <c r="BN406" s="4"/>
      <c r="BO406" s="4"/>
      <c r="BP406" s="4"/>
      <c r="BQ406" s="4"/>
      <c r="BR406" s="4"/>
      <c r="BS406" s="4"/>
      <c r="BT406" s="4"/>
      <c r="BU406" s="4"/>
      <c r="BV406" s="4"/>
      <c r="BW406" s="4"/>
      <c r="BX406" s="29"/>
      <c r="BY406" s="4"/>
      <c r="BZ406" s="4"/>
      <c r="CA406" s="18"/>
      <c r="CB406" s="18"/>
      <c r="CD406" s="18"/>
      <c r="CE406" s="18"/>
      <c r="CG406" s="18"/>
      <c r="CI406" s="18"/>
      <c r="CK406" s="18"/>
      <c r="CL406" s="18"/>
      <c r="CN406" s="18"/>
      <c r="CO406" s="18"/>
      <c r="CP406" s="18"/>
      <c r="CT406" s="18"/>
      <c r="CU406" s="18"/>
      <c r="CV406" s="18"/>
      <c r="CW406" s="18"/>
      <c r="CX406" s="18"/>
      <c r="CY406" s="18"/>
      <c r="CZ406" s="18"/>
      <c r="DA406" s="18"/>
      <c r="DB406" s="18"/>
      <c r="DC406" s="18"/>
      <c r="DD406" s="18"/>
      <c r="DF406" s="18"/>
      <c r="DH406" s="18"/>
      <c r="ED406" s="31"/>
      <c r="EE406" s="31"/>
      <c r="ET406" s="28"/>
      <c r="EU406" s="28"/>
      <c r="EV406" s="28"/>
      <c r="EW406" s="18"/>
      <c r="FA406" s="18"/>
      <c r="FB406" s="18"/>
      <c r="FC406" s="18"/>
      <c r="FD406" s="18"/>
      <c r="FE406" s="18"/>
      <c r="FF406" s="18"/>
      <c r="FG406" s="18"/>
      <c r="FJ406" s="18"/>
      <c r="FK406" s="18"/>
      <c r="FL406" s="18"/>
      <c r="FM406" s="18"/>
      <c r="FO406" s="18"/>
      <c r="FQ406" s="18"/>
      <c r="FS406" s="18"/>
      <c r="FU406" s="18"/>
      <c r="FV406" s="18"/>
      <c r="FW406" s="18"/>
      <c r="FX406" s="18"/>
      <c r="FY406" s="18"/>
      <c r="FZ406" s="18"/>
      <c r="GB406" s="18"/>
      <c r="GD406" s="18"/>
      <c r="GE406" s="18"/>
    </row>
    <row r="407" spans="1:187" s="5" customFormat="1" x14ac:dyDescent="0.2">
      <c r="A407" s="26"/>
      <c r="G407" s="27"/>
      <c r="H407" s="27"/>
      <c r="I407" s="27"/>
      <c r="J407" s="27"/>
      <c r="K407" s="27"/>
      <c r="L407" s="27"/>
      <c r="M407" s="27"/>
      <c r="N407" s="27"/>
      <c r="O407" s="27"/>
      <c r="P407" s="27"/>
      <c r="Q407" s="27"/>
      <c r="R407" s="27"/>
      <c r="S407" s="27"/>
      <c r="T407" s="27"/>
      <c r="U407" s="27"/>
      <c r="V407" s="27"/>
      <c r="W407" s="27"/>
      <c r="X407" s="27"/>
      <c r="Y407" s="27"/>
      <c r="Z407" s="27"/>
      <c r="AA407" s="27"/>
      <c r="AB407" s="27"/>
      <c r="AC407" s="27"/>
      <c r="AD407" s="27"/>
      <c r="AE407" s="30"/>
      <c r="AF407" s="30"/>
      <c r="AG407" s="30"/>
      <c r="AH407" s="30"/>
      <c r="AI407" s="30"/>
      <c r="AJ407" s="30"/>
      <c r="AK407" s="30"/>
      <c r="AL407" s="30"/>
      <c r="AM407" s="30"/>
      <c r="AN407" s="30"/>
      <c r="AO407" s="30"/>
      <c r="AP407" s="30"/>
      <c r="AR407" s="4"/>
      <c r="AS407" s="4"/>
      <c r="AU407" s="4"/>
      <c r="AV407" s="4"/>
      <c r="AX407" s="4"/>
      <c r="AY407" s="4"/>
      <c r="BA407" s="4"/>
      <c r="BB407" s="4"/>
      <c r="BD407" s="4"/>
      <c r="BE407" s="4"/>
      <c r="BG407" s="4"/>
      <c r="BH407" s="4"/>
      <c r="BJ407" s="4"/>
      <c r="BK407" s="4"/>
      <c r="BM407" s="4"/>
      <c r="BN407" s="4"/>
      <c r="BO407" s="4"/>
      <c r="BP407" s="4"/>
      <c r="BQ407" s="4"/>
      <c r="BR407" s="4"/>
      <c r="BS407" s="4"/>
      <c r="BT407" s="4"/>
      <c r="BU407" s="4"/>
      <c r="BV407" s="4"/>
      <c r="BW407" s="4"/>
      <c r="BX407" s="29"/>
      <c r="BY407" s="4"/>
      <c r="BZ407" s="4"/>
      <c r="CA407" s="18"/>
      <c r="CB407" s="18"/>
      <c r="CD407" s="18"/>
      <c r="CE407" s="18"/>
      <c r="CG407" s="18"/>
      <c r="CI407" s="18"/>
      <c r="CK407" s="18"/>
      <c r="CL407" s="18"/>
      <c r="CN407" s="18"/>
      <c r="CO407" s="18"/>
      <c r="CP407" s="18"/>
      <c r="CT407" s="18"/>
      <c r="CU407" s="18"/>
      <c r="CV407" s="18"/>
      <c r="CW407" s="18"/>
      <c r="CX407" s="18"/>
      <c r="CY407" s="18"/>
      <c r="CZ407" s="18"/>
      <c r="DA407" s="18"/>
      <c r="DB407" s="18"/>
      <c r="DC407" s="18"/>
      <c r="DD407" s="18"/>
      <c r="DF407" s="18"/>
      <c r="DH407" s="18"/>
      <c r="ED407" s="31"/>
      <c r="EE407" s="31"/>
      <c r="ET407" s="28"/>
      <c r="EU407" s="28"/>
      <c r="EV407" s="28"/>
      <c r="EW407" s="18"/>
      <c r="FA407" s="18"/>
      <c r="FB407" s="18"/>
      <c r="FC407" s="18"/>
      <c r="FD407" s="18"/>
      <c r="FE407" s="18"/>
      <c r="FF407" s="18"/>
      <c r="FG407" s="18"/>
      <c r="FJ407" s="18"/>
      <c r="FK407" s="18"/>
      <c r="FL407" s="18"/>
      <c r="FM407" s="18"/>
      <c r="FO407" s="18"/>
      <c r="FQ407" s="18"/>
      <c r="FS407" s="18"/>
      <c r="FU407" s="18"/>
      <c r="FV407" s="18"/>
      <c r="FW407" s="18"/>
      <c r="FX407" s="18"/>
      <c r="FY407" s="18"/>
      <c r="FZ407" s="18"/>
      <c r="GB407" s="18"/>
      <c r="GD407" s="18"/>
      <c r="GE407" s="18"/>
    </row>
    <row r="408" spans="1:187" s="5" customFormat="1" x14ac:dyDescent="0.2">
      <c r="A408" s="26"/>
      <c r="G408" s="27"/>
      <c r="H408" s="27"/>
      <c r="I408" s="27"/>
      <c r="J408" s="27"/>
      <c r="K408" s="27"/>
      <c r="L408" s="27"/>
      <c r="M408" s="27"/>
      <c r="N408" s="27"/>
      <c r="O408" s="27"/>
      <c r="P408" s="27"/>
      <c r="Q408" s="27"/>
      <c r="R408" s="27"/>
      <c r="S408" s="27"/>
      <c r="T408" s="27"/>
      <c r="U408" s="27"/>
      <c r="V408" s="27"/>
      <c r="W408" s="27"/>
      <c r="X408" s="27"/>
      <c r="Y408" s="27"/>
      <c r="Z408" s="27"/>
      <c r="AA408" s="27"/>
      <c r="AB408" s="27"/>
      <c r="AC408" s="27"/>
      <c r="AD408" s="27"/>
      <c r="AE408" s="30"/>
      <c r="AF408" s="30"/>
      <c r="AG408" s="30"/>
      <c r="AH408" s="30"/>
      <c r="AI408" s="30"/>
      <c r="AJ408" s="30"/>
      <c r="AK408" s="30"/>
      <c r="AL408" s="30"/>
      <c r="AM408" s="30"/>
      <c r="AN408" s="30"/>
      <c r="AO408" s="30"/>
      <c r="AP408" s="30"/>
      <c r="AR408" s="4"/>
      <c r="AS408" s="4"/>
      <c r="AU408" s="4"/>
      <c r="AV408" s="4"/>
      <c r="AX408" s="4"/>
      <c r="AY408" s="4"/>
      <c r="BA408" s="4"/>
      <c r="BB408" s="4"/>
      <c r="BD408" s="4"/>
      <c r="BE408" s="4"/>
      <c r="BG408" s="4"/>
      <c r="BH408" s="4"/>
      <c r="BJ408" s="4"/>
      <c r="BK408" s="4"/>
      <c r="BM408" s="4"/>
      <c r="BN408" s="4"/>
      <c r="BO408" s="4"/>
      <c r="BP408" s="4"/>
      <c r="BQ408" s="4"/>
      <c r="BR408" s="4"/>
      <c r="BS408" s="4"/>
      <c r="BT408" s="4"/>
      <c r="BU408" s="4"/>
      <c r="BV408" s="4"/>
      <c r="BW408" s="4"/>
      <c r="BX408" s="29"/>
      <c r="BY408" s="4"/>
      <c r="BZ408" s="4"/>
      <c r="CA408" s="18"/>
      <c r="CB408" s="18"/>
      <c r="CD408" s="18"/>
      <c r="CE408" s="18"/>
      <c r="CG408" s="18"/>
      <c r="CI408" s="18"/>
      <c r="CK408" s="18"/>
      <c r="CL408" s="18"/>
      <c r="CN408" s="18"/>
      <c r="CO408" s="18"/>
      <c r="CP408" s="18"/>
      <c r="CT408" s="18"/>
      <c r="CU408" s="18"/>
      <c r="CV408" s="18"/>
      <c r="CW408" s="18"/>
      <c r="CX408" s="18"/>
      <c r="CY408" s="18"/>
      <c r="CZ408" s="18"/>
      <c r="DA408" s="18"/>
      <c r="DB408" s="18"/>
      <c r="DC408" s="18"/>
      <c r="DD408" s="18"/>
      <c r="DF408" s="18"/>
      <c r="DH408" s="18"/>
      <c r="ED408" s="31"/>
      <c r="EE408" s="31"/>
      <c r="ET408" s="28"/>
      <c r="EU408" s="28"/>
      <c r="EV408" s="28"/>
      <c r="EW408" s="18"/>
      <c r="FA408" s="18"/>
      <c r="FB408" s="18"/>
      <c r="FC408" s="18"/>
      <c r="FD408" s="18"/>
      <c r="FE408" s="18"/>
      <c r="FF408" s="18"/>
      <c r="FG408" s="18"/>
      <c r="FJ408" s="18"/>
      <c r="FK408" s="18"/>
      <c r="FL408" s="18"/>
      <c r="FM408" s="18"/>
      <c r="FO408" s="18"/>
      <c r="FQ408" s="18"/>
      <c r="FS408" s="18"/>
      <c r="FU408" s="18"/>
      <c r="FV408" s="18"/>
      <c r="FW408" s="18"/>
      <c r="FX408" s="18"/>
      <c r="FY408" s="18"/>
      <c r="FZ408" s="18"/>
      <c r="GB408" s="18"/>
      <c r="GD408" s="18"/>
      <c r="GE408" s="18"/>
    </row>
    <row r="409" spans="1:187" s="5" customFormat="1" x14ac:dyDescent="0.2">
      <c r="A409" s="26"/>
      <c r="G409" s="27"/>
      <c r="H409" s="27"/>
      <c r="I409" s="27"/>
      <c r="J409" s="27"/>
      <c r="K409" s="27"/>
      <c r="L409" s="27"/>
      <c r="M409" s="27"/>
      <c r="N409" s="27"/>
      <c r="O409" s="27"/>
      <c r="P409" s="27"/>
      <c r="Q409" s="27"/>
      <c r="R409" s="27"/>
      <c r="S409" s="27"/>
      <c r="T409" s="27"/>
      <c r="U409" s="27"/>
      <c r="V409" s="27"/>
      <c r="W409" s="27"/>
      <c r="X409" s="27"/>
      <c r="Y409" s="27"/>
      <c r="Z409" s="27"/>
      <c r="AA409" s="27"/>
      <c r="AB409" s="27"/>
      <c r="AC409" s="27"/>
      <c r="AD409" s="27"/>
      <c r="AE409" s="30"/>
      <c r="AF409" s="30"/>
      <c r="AG409" s="30"/>
      <c r="AH409" s="30"/>
      <c r="AI409" s="30"/>
      <c r="AJ409" s="30"/>
      <c r="AK409" s="30"/>
      <c r="AL409" s="30"/>
      <c r="AM409" s="30"/>
      <c r="AN409" s="30"/>
      <c r="AO409" s="30"/>
      <c r="AP409" s="30"/>
      <c r="AR409" s="4"/>
      <c r="AS409" s="4"/>
      <c r="AU409" s="4"/>
      <c r="AV409" s="4"/>
      <c r="AX409" s="4"/>
      <c r="AY409" s="4"/>
      <c r="BA409" s="4"/>
      <c r="BB409" s="4"/>
      <c r="BD409" s="4"/>
      <c r="BE409" s="4"/>
      <c r="BG409" s="4"/>
      <c r="BH409" s="4"/>
      <c r="BJ409" s="4"/>
      <c r="BK409" s="4"/>
      <c r="BM409" s="4"/>
      <c r="BN409" s="4"/>
      <c r="BO409" s="4"/>
      <c r="BP409" s="4"/>
      <c r="BQ409" s="4"/>
      <c r="BR409" s="4"/>
      <c r="BS409" s="4"/>
      <c r="BT409" s="4"/>
      <c r="BU409" s="4"/>
      <c r="BV409" s="4"/>
      <c r="BW409" s="4"/>
      <c r="BX409" s="29"/>
      <c r="BY409" s="4"/>
      <c r="BZ409" s="4"/>
      <c r="CA409" s="18"/>
      <c r="CB409" s="18"/>
      <c r="CD409" s="18"/>
      <c r="CE409" s="18"/>
      <c r="CG409" s="18"/>
      <c r="CI409" s="18"/>
      <c r="CK409" s="18"/>
      <c r="CL409" s="18"/>
      <c r="CN409" s="18"/>
      <c r="CO409" s="18"/>
      <c r="CP409" s="18"/>
      <c r="CT409" s="18"/>
      <c r="CU409" s="18"/>
      <c r="CV409" s="18"/>
      <c r="CW409" s="18"/>
      <c r="CX409" s="18"/>
      <c r="CY409" s="18"/>
      <c r="CZ409" s="18"/>
      <c r="DA409" s="18"/>
      <c r="DB409" s="18"/>
      <c r="DC409" s="18"/>
      <c r="DD409" s="18"/>
      <c r="DF409" s="18"/>
      <c r="DH409" s="18"/>
      <c r="ED409" s="31"/>
      <c r="EE409" s="31"/>
      <c r="ET409" s="28"/>
      <c r="EU409" s="28"/>
      <c r="EV409" s="28"/>
      <c r="EW409" s="18"/>
      <c r="FA409" s="18"/>
      <c r="FB409" s="18"/>
      <c r="FC409" s="18"/>
      <c r="FD409" s="18"/>
      <c r="FE409" s="18"/>
      <c r="FF409" s="18"/>
      <c r="FG409" s="18"/>
      <c r="FJ409" s="18"/>
      <c r="FK409" s="18"/>
      <c r="FL409" s="18"/>
      <c r="FM409" s="18"/>
      <c r="FO409" s="18"/>
      <c r="FQ409" s="18"/>
      <c r="FS409" s="18"/>
      <c r="FU409" s="18"/>
      <c r="FV409" s="18"/>
      <c r="FW409" s="18"/>
      <c r="FX409" s="18"/>
      <c r="FY409" s="18"/>
      <c r="FZ409" s="18"/>
      <c r="GB409" s="18"/>
      <c r="GD409" s="18"/>
      <c r="GE409" s="18"/>
    </row>
    <row r="410" spans="1:187" s="5" customFormat="1" x14ac:dyDescent="0.2">
      <c r="A410" s="26"/>
      <c r="G410" s="27"/>
      <c r="H410" s="27"/>
      <c r="I410" s="27"/>
      <c r="J410" s="27"/>
      <c r="K410" s="27"/>
      <c r="L410" s="27"/>
      <c r="M410" s="27"/>
      <c r="N410" s="27"/>
      <c r="O410" s="27"/>
      <c r="P410" s="27"/>
      <c r="Q410" s="27"/>
      <c r="R410" s="27"/>
      <c r="S410" s="27"/>
      <c r="T410" s="27"/>
      <c r="U410" s="27"/>
      <c r="V410" s="27"/>
      <c r="W410" s="27"/>
      <c r="X410" s="27"/>
      <c r="Y410" s="27"/>
      <c r="Z410" s="27"/>
      <c r="AA410" s="27"/>
      <c r="AB410" s="27"/>
      <c r="AC410" s="27"/>
      <c r="AD410" s="27"/>
      <c r="AE410" s="30"/>
      <c r="AF410" s="30"/>
      <c r="AG410" s="30"/>
      <c r="AH410" s="30"/>
      <c r="AI410" s="30"/>
      <c r="AJ410" s="30"/>
      <c r="AK410" s="30"/>
      <c r="AL410" s="30"/>
      <c r="AM410" s="30"/>
      <c r="AN410" s="30"/>
      <c r="AO410" s="30"/>
      <c r="AP410" s="30"/>
      <c r="AR410" s="4"/>
      <c r="AS410" s="4"/>
      <c r="AU410" s="4"/>
      <c r="AV410" s="4"/>
      <c r="AX410" s="4"/>
      <c r="AY410" s="4"/>
      <c r="BA410" s="4"/>
      <c r="BB410" s="4"/>
      <c r="BD410" s="4"/>
      <c r="BE410" s="4"/>
      <c r="BG410" s="4"/>
      <c r="BH410" s="4"/>
      <c r="BJ410" s="4"/>
      <c r="BK410" s="4"/>
      <c r="BM410" s="4"/>
      <c r="BN410" s="4"/>
      <c r="BO410" s="4"/>
      <c r="BP410" s="4"/>
      <c r="BQ410" s="4"/>
      <c r="BR410" s="4"/>
      <c r="BS410" s="4"/>
      <c r="BT410" s="4"/>
      <c r="BU410" s="4"/>
      <c r="BV410" s="4"/>
      <c r="BW410" s="4"/>
      <c r="BX410" s="29"/>
      <c r="BY410" s="4"/>
      <c r="BZ410" s="4"/>
      <c r="CA410" s="18"/>
      <c r="CB410" s="18"/>
      <c r="CD410" s="18"/>
      <c r="CE410" s="18"/>
      <c r="CG410" s="18"/>
      <c r="CI410" s="18"/>
      <c r="CK410" s="18"/>
      <c r="CL410" s="18"/>
      <c r="CN410" s="18"/>
      <c r="CO410" s="18"/>
      <c r="CP410" s="18"/>
      <c r="CT410" s="18"/>
      <c r="CU410" s="18"/>
      <c r="CV410" s="18"/>
      <c r="CW410" s="18"/>
      <c r="CX410" s="18"/>
      <c r="CY410" s="18"/>
      <c r="CZ410" s="18"/>
      <c r="DA410" s="18"/>
      <c r="DB410" s="18"/>
      <c r="DC410" s="18"/>
      <c r="DD410" s="18"/>
      <c r="DF410" s="18"/>
      <c r="DH410" s="18"/>
      <c r="ED410" s="31"/>
      <c r="EE410" s="31"/>
      <c r="ET410" s="28"/>
      <c r="EU410" s="28"/>
      <c r="EV410" s="28"/>
      <c r="EW410" s="18"/>
      <c r="FA410" s="18"/>
      <c r="FB410" s="18"/>
      <c r="FC410" s="18"/>
      <c r="FD410" s="18"/>
      <c r="FE410" s="18"/>
      <c r="FF410" s="18"/>
      <c r="FG410" s="18"/>
      <c r="FJ410" s="18"/>
      <c r="FK410" s="18"/>
      <c r="FL410" s="18"/>
      <c r="FM410" s="18"/>
      <c r="FO410" s="18"/>
      <c r="FQ410" s="18"/>
      <c r="FS410" s="18"/>
      <c r="FU410" s="18"/>
      <c r="FV410" s="18"/>
      <c r="FW410" s="18"/>
      <c r="FX410" s="18"/>
      <c r="FY410" s="18"/>
      <c r="FZ410" s="18"/>
      <c r="GB410" s="18"/>
      <c r="GD410" s="18"/>
      <c r="GE410" s="18"/>
    </row>
    <row r="411" spans="1:187" s="5" customFormat="1" x14ac:dyDescent="0.2">
      <c r="A411" s="26"/>
      <c r="G411" s="27"/>
      <c r="H411" s="27"/>
      <c r="I411" s="27"/>
      <c r="J411" s="27"/>
      <c r="K411" s="27"/>
      <c r="L411" s="27"/>
      <c r="M411" s="27"/>
      <c r="N411" s="27"/>
      <c r="O411" s="27"/>
      <c r="P411" s="27"/>
      <c r="Q411" s="27"/>
      <c r="R411" s="27"/>
      <c r="S411" s="27"/>
      <c r="T411" s="27"/>
      <c r="U411" s="27"/>
      <c r="V411" s="27"/>
      <c r="W411" s="27"/>
      <c r="X411" s="27"/>
      <c r="Y411" s="27"/>
      <c r="Z411" s="27"/>
      <c r="AA411" s="27"/>
      <c r="AB411" s="27"/>
      <c r="AC411" s="27"/>
      <c r="AD411" s="27"/>
      <c r="AE411" s="30"/>
      <c r="AF411" s="30"/>
      <c r="AG411" s="30"/>
      <c r="AH411" s="30"/>
      <c r="AI411" s="30"/>
      <c r="AJ411" s="30"/>
      <c r="AK411" s="30"/>
      <c r="AL411" s="30"/>
      <c r="AM411" s="30"/>
      <c r="AN411" s="30"/>
      <c r="AO411" s="30"/>
      <c r="AP411" s="30"/>
      <c r="AR411" s="4"/>
      <c r="AS411" s="4"/>
      <c r="AU411" s="4"/>
      <c r="AV411" s="4"/>
      <c r="AX411" s="4"/>
      <c r="AY411" s="4"/>
      <c r="BA411" s="4"/>
      <c r="BB411" s="4"/>
      <c r="BD411" s="4"/>
      <c r="BE411" s="4"/>
      <c r="BG411" s="4"/>
      <c r="BH411" s="4"/>
      <c r="BJ411" s="4"/>
      <c r="BK411" s="4"/>
      <c r="BM411" s="4"/>
      <c r="BN411" s="4"/>
      <c r="BO411" s="4"/>
      <c r="BP411" s="4"/>
      <c r="BQ411" s="4"/>
      <c r="BR411" s="4"/>
      <c r="BS411" s="4"/>
      <c r="BT411" s="4"/>
      <c r="BU411" s="4"/>
      <c r="BV411" s="4"/>
      <c r="BW411" s="4"/>
      <c r="BX411" s="29"/>
      <c r="BY411" s="4"/>
      <c r="BZ411" s="4"/>
      <c r="CA411" s="18"/>
      <c r="CB411" s="18"/>
      <c r="CD411" s="18"/>
      <c r="CE411" s="18"/>
      <c r="CG411" s="18"/>
      <c r="CI411" s="18"/>
      <c r="CK411" s="18"/>
      <c r="CL411" s="18"/>
      <c r="CN411" s="18"/>
      <c r="CO411" s="18"/>
      <c r="CP411" s="18"/>
      <c r="CT411" s="18"/>
      <c r="CU411" s="18"/>
      <c r="CV411" s="18"/>
      <c r="CW411" s="18"/>
      <c r="CX411" s="18"/>
      <c r="CY411" s="18"/>
      <c r="CZ411" s="18"/>
      <c r="DA411" s="18"/>
      <c r="DB411" s="18"/>
      <c r="DC411" s="18"/>
      <c r="DD411" s="18"/>
      <c r="DF411" s="18"/>
      <c r="DH411" s="18"/>
      <c r="ED411" s="31"/>
      <c r="EE411" s="31"/>
      <c r="ET411" s="28"/>
      <c r="EU411" s="28"/>
      <c r="EV411" s="28"/>
      <c r="EW411" s="18"/>
      <c r="FA411" s="18"/>
      <c r="FB411" s="18"/>
      <c r="FC411" s="18"/>
      <c r="FD411" s="18"/>
      <c r="FE411" s="18"/>
      <c r="FF411" s="18"/>
      <c r="FG411" s="18"/>
      <c r="FJ411" s="18"/>
      <c r="FK411" s="18"/>
      <c r="FL411" s="18"/>
      <c r="FM411" s="18"/>
      <c r="FO411" s="18"/>
      <c r="FQ411" s="18"/>
      <c r="FS411" s="18"/>
      <c r="FU411" s="18"/>
      <c r="FV411" s="18"/>
      <c r="FW411" s="18"/>
      <c r="FX411" s="18"/>
      <c r="FY411" s="18"/>
      <c r="FZ411" s="18"/>
      <c r="GB411" s="18"/>
      <c r="GE411" s="18"/>
    </row>
    <row r="412" spans="1:187" s="5" customFormat="1" x14ac:dyDescent="0.2">
      <c r="A412" s="26"/>
      <c r="G412" s="27"/>
      <c r="H412" s="27"/>
      <c r="I412" s="27"/>
      <c r="J412" s="27"/>
      <c r="K412" s="27"/>
      <c r="L412" s="27"/>
      <c r="M412" s="27"/>
      <c r="N412" s="27"/>
      <c r="O412" s="27"/>
      <c r="P412" s="27"/>
      <c r="Q412" s="27"/>
      <c r="R412" s="27"/>
      <c r="S412" s="27"/>
      <c r="T412" s="27"/>
      <c r="U412" s="27"/>
      <c r="V412" s="27"/>
      <c r="W412" s="27"/>
      <c r="X412" s="27"/>
      <c r="Y412" s="27"/>
      <c r="Z412" s="27"/>
      <c r="AA412" s="27"/>
      <c r="AB412" s="27"/>
      <c r="AC412" s="27"/>
      <c r="AD412" s="27"/>
      <c r="AE412" s="30"/>
      <c r="AF412" s="30"/>
      <c r="AG412" s="30"/>
      <c r="AH412" s="30"/>
      <c r="AI412" s="30"/>
      <c r="AJ412" s="30"/>
      <c r="AK412" s="30"/>
      <c r="AL412" s="30"/>
      <c r="AM412" s="30"/>
      <c r="AN412" s="30"/>
      <c r="AO412" s="30"/>
      <c r="AP412" s="30"/>
      <c r="AR412" s="4"/>
      <c r="AS412" s="4"/>
      <c r="AU412" s="4"/>
      <c r="AV412" s="4"/>
      <c r="AX412" s="4"/>
      <c r="AY412" s="4"/>
      <c r="BA412" s="4"/>
      <c r="BB412" s="4"/>
      <c r="BD412" s="4"/>
      <c r="BE412" s="4"/>
      <c r="BG412" s="4"/>
      <c r="BH412" s="4"/>
      <c r="BJ412" s="4"/>
      <c r="BK412" s="4"/>
      <c r="BM412" s="4"/>
      <c r="BN412" s="4"/>
      <c r="BO412" s="4"/>
      <c r="BP412" s="4"/>
      <c r="BQ412" s="4"/>
      <c r="BR412" s="4"/>
      <c r="BS412" s="4"/>
      <c r="BT412" s="4"/>
      <c r="BU412" s="4"/>
      <c r="BV412" s="4"/>
      <c r="BW412" s="4"/>
      <c r="BX412" s="29"/>
      <c r="BY412" s="4"/>
      <c r="BZ412" s="4"/>
      <c r="CA412" s="18"/>
      <c r="CB412" s="18"/>
      <c r="CD412" s="18"/>
      <c r="CE412" s="18"/>
      <c r="CG412" s="18"/>
      <c r="CI412" s="18"/>
      <c r="CK412" s="18"/>
      <c r="CL412" s="18"/>
      <c r="CN412" s="18"/>
      <c r="CO412" s="18"/>
      <c r="CP412" s="18"/>
      <c r="CT412" s="18"/>
      <c r="CU412" s="18"/>
      <c r="CV412" s="18"/>
      <c r="CW412" s="18"/>
      <c r="CX412" s="18"/>
      <c r="CY412" s="18"/>
      <c r="CZ412" s="18"/>
      <c r="DA412" s="18"/>
      <c r="DB412" s="18"/>
      <c r="DC412" s="18"/>
      <c r="DD412" s="18"/>
      <c r="DF412" s="18"/>
      <c r="DH412" s="18"/>
      <c r="ED412" s="31"/>
      <c r="EE412" s="31"/>
      <c r="ET412" s="28"/>
      <c r="EU412" s="28"/>
      <c r="EV412" s="28"/>
      <c r="EW412" s="18"/>
      <c r="FA412" s="18"/>
      <c r="FB412" s="18"/>
      <c r="FC412" s="18"/>
      <c r="FD412" s="18"/>
      <c r="FE412" s="18"/>
      <c r="FF412" s="18"/>
      <c r="FG412" s="18"/>
      <c r="FJ412" s="18"/>
      <c r="FK412" s="18"/>
      <c r="FL412" s="18"/>
      <c r="FM412" s="18"/>
      <c r="FO412" s="18"/>
      <c r="FQ412" s="18"/>
      <c r="FS412" s="18"/>
      <c r="FU412" s="18"/>
      <c r="FV412" s="18"/>
      <c r="FW412" s="18"/>
      <c r="FX412" s="18"/>
      <c r="FY412" s="18"/>
      <c r="FZ412" s="18"/>
      <c r="GB412" s="18"/>
      <c r="GE412" s="18"/>
    </row>
    <row r="413" spans="1:187" s="5" customFormat="1" x14ac:dyDescent="0.2">
      <c r="A413" s="26"/>
      <c r="G413" s="27"/>
      <c r="H413" s="27"/>
      <c r="I413" s="27"/>
      <c r="J413" s="27"/>
      <c r="K413" s="27"/>
      <c r="L413" s="27"/>
      <c r="M413" s="27"/>
      <c r="N413" s="27"/>
      <c r="O413" s="27"/>
      <c r="P413" s="27"/>
      <c r="Q413" s="27"/>
      <c r="R413" s="27"/>
      <c r="S413" s="27"/>
      <c r="T413" s="27"/>
      <c r="U413" s="27"/>
      <c r="V413" s="27"/>
      <c r="W413" s="27"/>
      <c r="X413" s="27"/>
      <c r="Y413" s="27"/>
      <c r="Z413" s="27"/>
      <c r="AA413" s="27"/>
      <c r="AB413" s="27"/>
      <c r="AC413" s="27"/>
      <c r="AD413" s="27"/>
      <c r="AE413" s="30"/>
      <c r="AF413" s="30"/>
      <c r="AG413" s="30"/>
      <c r="AH413" s="30"/>
      <c r="AI413" s="30"/>
      <c r="AJ413" s="30"/>
      <c r="AK413" s="30"/>
      <c r="AL413" s="30"/>
      <c r="AM413" s="30"/>
      <c r="AN413" s="30"/>
      <c r="AO413" s="30"/>
      <c r="AP413" s="30"/>
      <c r="AR413" s="4"/>
      <c r="AS413" s="4"/>
      <c r="AU413" s="4"/>
      <c r="AV413" s="4"/>
      <c r="AX413" s="4"/>
      <c r="AY413" s="4"/>
      <c r="BA413" s="4"/>
      <c r="BB413" s="4"/>
      <c r="BD413" s="4"/>
      <c r="BE413" s="4"/>
      <c r="BG413" s="4"/>
      <c r="BH413" s="4"/>
      <c r="BJ413" s="4"/>
      <c r="BK413" s="4"/>
      <c r="BM413" s="4"/>
      <c r="BN413" s="4"/>
      <c r="BO413" s="4"/>
      <c r="BP413" s="4"/>
      <c r="BQ413" s="4"/>
      <c r="BR413" s="4"/>
      <c r="BS413" s="4"/>
      <c r="BT413" s="4"/>
      <c r="BU413" s="4"/>
      <c r="BV413" s="4"/>
      <c r="BW413" s="4"/>
      <c r="BX413" s="29"/>
      <c r="BY413" s="4"/>
      <c r="BZ413" s="4"/>
      <c r="CA413" s="18"/>
      <c r="CB413" s="18"/>
      <c r="CD413" s="18"/>
      <c r="CE413" s="18"/>
      <c r="CG413" s="18"/>
      <c r="CI413" s="18"/>
      <c r="CK413" s="18"/>
      <c r="CL413" s="18"/>
      <c r="CN413" s="18"/>
      <c r="CO413" s="18"/>
      <c r="CP413" s="18"/>
      <c r="CT413" s="18"/>
      <c r="CU413" s="18"/>
      <c r="CV413" s="18"/>
      <c r="CW413" s="18"/>
      <c r="CX413" s="18"/>
      <c r="CY413" s="18"/>
      <c r="CZ413" s="18"/>
      <c r="DA413" s="18"/>
      <c r="DB413" s="18"/>
      <c r="DC413" s="18"/>
      <c r="DD413" s="18"/>
      <c r="DF413" s="18"/>
      <c r="DH413" s="18"/>
      <c r="ED413" s="31"/>
      <c r="EE413" s="31"/>
      <c r="ET413" s="28"/>
      <c r="EU413" s="28"/>
      <c r="EV413" s="28"/>
      <c r="EW413" s="18"/>
      <c r="FA413" s="18"/>
      <c r="FB413" s="18"/>
      <c r="FC413" s="18"/>
      <c r="FD413" s="18"/>
      <c r="FE413" s="18"/>
      <c r="FF413" s="18"/>
      <c r="FG413" s="18"/>
      <c r="FJ413" s="18"/>
      <c r="FK413" s="18"/>
      <c r="FL413" s="18"/>
      <c r="FM413" s="18"/>
      <c r="FO413" s="18"/>
      <c r="FQ413" s="18"/>
      <c r="FS413" s="18"/>
      <c r="FU413" s="18"/>
      <c r="FV413" s="18"/>
      <c r="FW413" s="18"/>
      <c r="FX413" s="18"/>
      <c r="FY413" s="18"/>
      <c r="FZ413" s="18"/>
      <c r="GB413" s="18"/>
      <c r="GE413" s="18"/>
    </row>
    <row r="414" spans="1:187" s="5" customFormat="1" x14ac:dyDescent="0.2">
      <c r="A414" s="26"/>
      <c r="G414" s="27"/>
      <c r="H414" s="27"/>
      <c r="I414" s="27"/>
      <c r="J414" s="27"/>
      <c r="K414" s="27"/>
      <c r="L414" s="27"/>
      <c r="M414" s="27"/>
      <c r="N414" s="27"/>
      <c r="O414" s="27"/>
      <c r="P414" s="27"/>
      <c r="Q414" s="27"/>
      <c r="R414" s="27"/>
      <c r="S414" s="27"/>
      <c r="T414" s="27"/>
      <c r="U414" s="27"/>
      <c r="V414" s="27"/>
      <c r="W414" s="27"/>
      <c r="X414" s="27"/>
      <c r="Y414" s="27"/>
      <c r="Z414" s="27"/>
      <c r="AA414" s="27"/>
      <c r="AB414" s="27"/>
      <c r="AC414" s="27"/>
      <c r="AD414" s="27"/>
      <c r="AE414" s="30"/>
      <c r="AF414" s="30"/>
      <c r="AG414" s="30"/>
      <c r="AH414" s="30"/>
      <c r="AI414" s="30"/>
      <c r="AJ414" s="30"/>
      <c r="AK414" s="30"/>
      <c r="AL414" s="30"/>
      <c r="AM414" s="30"/>
      <c r="AN414" s="30"/>
      <c r="AO414" s="30"/>
      <c r="AP414" s="30"/>
      <c r="AR414" s="4"/>
      <c r="AS414" s="4"/>
      <c r="AU414" s="4"/>
      <c r="AV414" s="4"/>
      <c r="AX414" s="4"/>
      <c r="AY414" s="4"/>
      <c r="BA414" s="4"/>
      <c r="BB414" s="4"/>
      <c r="BD414" s="4"/>
      <c r="BE414" s="4"/>
      <c r="BG414" s="4"/>
      <c r="BH414" s="4"/>
      <c r="BJ414" s="4"/>
      <c r="BK414" s="4"/>
      <c r="BM414" s="4"/>
      <c r="BN414" s="4"/>
      <c r="BO414" s="4"/>
      <c r="BP414" s="4"/>
      <c r="BQ414" s="4"/>
      <c r="BR414" s="4"/>
      <c r="BS414" s="4"/>
      <c r="BT414" s="4"/>
      <c r="BU414" s="4"/>
      <c r="BV414" s="4"/>
      <c r="BW414" s="4"/>
      <c r="BX414" s="29"/>
      <c r="BY414" s="4"/>
      <c r="BZ414" s="4"/>
      <c r="CA414" s="18"/>
      <c r="CB414" s="18"/>
      <c r="CD414" s="18"/>
      <c r="CE414" s="18"/>
      <c r="CG414" s="18"/>
      <c r="CI414" s="18"/>
      <c r="CK414" s="18"/>
      <c r="CL414" s="18"/>
      <c r="CN414" s="18"/>
      <c r="CO414" s="18"/>
      <c r="CP414" s="18"/>
      <c r="CT414" s="18"/>
      <c r="CU414" s="18"/>
      <c r="CV414" s="18"/>
      <c r="CW414" s="18"/>
      <c r="CX414" s="18"/>
      <c r="CY414" s="18"/>
      <c r="CZ414" s="18"/>
      <c r="DA414" s="18"/>
      <c r="DB414" s="18"/>
      <c r="DC414" s="18"/>
      <c r="DD414" s="18"/>
      <c r="DF414" s="18"/>
      <c r="DH414" s="18"/>
      <c r="ED414" s="31"/>
      <c r="EE414" s="31"/>
      <c r="ET414" s="28"/>
      <c r="EU414" s="28"/>
      <c r="EV414" s="28"/>
      <c r="EW414" s="18"/>
      <c r="EY414" s="18"/>
      <c r="FA414" s="18"/>
      <c r="FB414" s="18"/>
      <c r="FC414" s="18"/>
      <c r="FD414" s="18"/>
      <c r="FE414" s="18"/>
      <c r="FF414" s="18"/>
      <c r="FG414" s="18"/>
      <c r="FJ414" s="18"/>
      <c r="FK414" s="18"/>
      <c r="FL414" s="18"/>
      <c r="FM414" s="18"/>
      <c r="FO414" s="18"/>
      <c r="FQ414" s="18"/>
      <c r="FS414" s="18"/>
      <c r="FU414" s="18"/>
      <c r="FV414" s="18"/>
      <c r="FW414" s="18"/>
      <c r="FX414" s="18"/>
      <c r="FY414" s="18"/>
      <c r="FZ414" s="18"/>
      <c r="GB414" s="18"/>
      <c r="GD414" s="18"/>
      <c r="GE414" s="18"/>
    </row>
    <row r="415" spans="1:187" s="5" customFormat="1" x14ac:dyDescent="0.2">
      <c r="A415" s="26"/>
      <c r="G415" s="27"/>
      <c r="H415" s="27"/>
      <c r="I415" s="27"/>
      <c r="J415" s="27"/>
      <c r="K415" s="27"/>
      <c r="L415" s="27"/>
      <c r="M415" s="27"/>
      <c r="N415" s="27"/>
      <c r="O415" s="27"/>
      <c r="P415" s="27"/>
      <c r="Q415" s="27"/>
      <c r="R415" s="27"/>
      <c r="S415" s="27"/>
      <c r="T415" s="27"/>
      <c r="U415" s="27"/>
      <c r="V415" s="27"/>
      <c r="W415" s="27"/>
      <c r="X415" s="27"/>
      <c r="Y415" s="27"/>
      <c r="Z415" s="27"/>
      <c r="AA415" s="27"/>
      <c r="AB415" s="27"/>
      <c r="AC415" s="27"/>
      <c r="AD415" s="27"/>
      <c r="AE415" s="30"/>
      <c r="AF415" s="30"/>
      <c r="AG415" s="30"/>
      <c r="AH415" s="30"/>
      <c r="AI415" s="30"/>
      <c r="AJ415" s="30"/>
      <c r="AK415" s="30"/>
      <c r="AL415" s="30"/>
      <c r="AM415" s="30"/>
      <c r="AN415" s="30"/>
      <c r="AO415" s="30"/>
      <c r="AP415" s="30"/>
      <c r="AR415" s="4"/>
      <c r="AS415" s="4"/>
      <c r="AU415" s="4"/>
      <c r="AV415" s="4"/>
      <c r="AX415" s="4"/>
      <c r="AY415" s="4"/>
      <c r="BA415" s="4"/>
      <c r="BB415" s="4"/>
      <c r="BD415" s="4"/>
      <c r="BE415" s="4"/>
      <c r="BG415" s="4"/>
      <c r="BH415" s="4"/>
      <c r="BJ415" s="4"/>
      <c r="BK415" s="4"/>
      <c r="BM415" s="4"/>
      <c r="BN415" s="4"/>
      <c r="BO415" s="4"/>
      <c r="BP415" s="4"/>
      <c r="BQ415" s="4"/>
      <c r="BR415" s="4"/>
      <c r="BS415" s="4"/>
      <c r="BT415" s="4"/>
      <c r="BU415" s="4"/>
      <c r="BV415" s="4"/>
      <c r="BW415" s="4"/>
      <c r="BX415" s="29"/>
      <c r="BY415" s="4"/>
      <c r="BZ415" s="4"/>
      <c r="CA415" s="18"/>
      <c r="CB415" s="18"/>
      <c r="CD415" s="18"/>
      <c r="CE415" s="18"/>
      <c r="CG415" s="18"/>
      <c r="CI415" s="18"/>
      <c r="CK415" s="18"/>
      <c r="CL415" s="18"/>
      <c r="CN415" s="18"/>
      <c r="CO415" s="18"/>
      <c r="CP415" s="18"/>
      <c r="CT415" s="18"/>
      <c r="CU415" s="18"/>
      <c r="CV415" s="18"/>
      <c r="CW415" s="18"/>
      <c r="CX415" s="18"/>
      <c r="CY415" s="18"/>
      <c r="CZ415" s="18"/>
      <c r="DA415" s="18"/>
      <c r="DB415" s="18"/>
      <c r="DC415" s="18"/>
      <c r="DD415" s="18"/>
      <c r="DF415" s="18"/>
      <c r="DH415" s="18"/>
      <c r="ED415" s="31"/>
      <c r="EE415" s="31"/>
      <c r="ET415" s="28"/>
      <c r="EU415" s="28"/>
      <c r="EV415" s="28"/>
      <c r="EW415" s="18"/>
      <c r="FA415" s="18"/>
      <c r="FB415" s="18"/>
      <c r="FC415" s="18"/>
      <c r="FD415" s="18"/>
      <c r="FE415" s="18"/>
      <c r="FF415" s="18"/>
      <c r="FG415" s="18"/>
      <c r="FJ415" s="18"/>
      <c r="FK415" s="18"/>
      <c r="FL415" s="18"/>
      <c r="FM415" s="18"/>
      <c r="FO415" s="18"/>
      <c r="FQ415" s="18"/>
      <c r="FS415" s="18"/>
      <c r="FU415" s="18"/>
      <c r="FV415" s="18"/>
      <c r="FW415" s="18"/>
      <c r="FX415" s="18"/>
      <c r="FY415" s="18"/>
      <c r="FZ415" s="18"/>
      <c r="GB415" s="18"/>
      <c r="GD415" s="18"/>
      <c r="GE415" s="18"/>
    </row>
    <row r="416" spans="1:187" s="5" customFormat="1" x14ac:dyDescent="0.2">
      <c r="A416" s="26"/>
      <c r="G416" s="27"/>
      <c r="H416" s="27"/>
      <c r="I416" s="27"/>
      <c r="J416" s="27"/>
      <c r="K416" s="27"/>
      <c r="L416" s="27"/>
      <c r="M416" s="27"/>
      <c r="N416" s="27"/>
      <c r="O416" s="27"/>
      <c r="P416" s="27"/>
      <c r="Q416" s="27"/>
      <c r="R416" s="27"/>
      <c r="S416" s="27"/>
      <c r="T416" s="27"/>
      <c r="U416" s="27"/>
      <c r="V416" s="27"/>
      <c r="W416" s="27"/>
      <c r="X416" s="27"/>
      <c r="Y416" s="27"/>
      <c r="Z416" s="27"/>
      <c r="AA416" s="27"/>
      <c r="AB416" s="27"/>
      <c r="AC416" s="27"/>
      <c r="AD416" s="27"/>
      <c r="AE416" s="30"/>
      <c r="AF416" s="30"/>
      <c r="AG416" s="30"/>
      <c r="AH416" s="30"/>
      <c r="AI416" s="30"/>
      <c r="AJ416" s="30"/>
      <c r="AK416" s="30"/>
      <c r="AL416" s="30"/>
      <c r="AM416" s="30"/>
      <c r="AN416" s="30"/>
      <c r="AO416" s="30"/>
      <c r="AP416" s="30"/>
      <c r="AR416" s="4"/>
      <c r="AS416" s="4"/>
      <c r="AU416" s="4"/>
      <c r="AV416" s="4"/>
      <c r="AX416" s="4"/>
      <c r="AY416" s="4"/>
      <c r="BA416" s="4"/>
      <c r="BB416" s="4"/>
      <c r="BD416" s="4"/>
      <c r="BE416" s="4"/>
      <c r="BG416" s="4"/>
      <c r="BH416" s="4"/>
      <c r="BJ416" s="4"/>
      <c r="BK416" s="4"/>
      <c r="BM416" s="4"/>
      <c r="BN416" s="4"/>
      <c r="BO416" s="4"/>
      <c r="BP416" s="4"/>
      <c r="BQ416" s="4"/>
      <c r="BR416" s="4"/>
      <c r="BS416" s="4"/>
      <c r="BT416" s="4"/>
      <c r="BU416" s="4"/>
      <c r="BV416" s="4"/>
      <c r="BW416" s="4"/>
      <c r="BX416" s="29"/>
      <c r="BY416" s="4"/>
      <c r="BZ416" s="4"/>
      <c r="CA416" s="18"/>
      <c r="CB416" s="18"/>
      <c r="CD416" s="18"/>
      <c r="CE416" s="18"/>
      <c r="CG416" s="18"/>
      <c r="CI416" s="18"/>
      <c r="CK416" s="18"/>
      <c r="CL416" s="18"/>
      <c r="CN416" s="18"/>
      <c r="CO416" s="18"/>
      <c r="CP416" s="18"/>
      <c r="CT416" s="18"/>
      <c r="CU416" s="18"/>
      <c r="CV416" s="18"/>
      <c r="CW416" s="18"/>
      <c r="CX416" s="18"/>
      <c r="CY416" s="18"/>
      <c r="CZ416" s="18"/>
      <c r="DA416" s="18"/>
      <c r="DB416" s="18"/>
      <c r="DC416" s="18"/>
      <c r="DD416" s="18"/>
      <c r="DF416" s="18"/>
      <c r="DH416" s="18"/>
      <c r="ED416" s="31"/>
      <c r="EE416" s="31"/>
      <c r="ET416" s="28"/>
      <c r="EU416" s="28"/>
      <c r="EV416" s="28"/>
      <c r="EW416" s="18"/>
      <c r="FA416" s="18"/>
      <c r="FB416" s="18"/>
      <c r="FC416" s="18"/>
      <c r="FD416" s="18"/>
      <c r="FE416" s="18"/>
      <c r="FF416" s="18"/>
      <c r="FG416" s="18"/>
      <c r="FJ416" s="18"/>
      <c r="FK416" s="18"/>
      <c r="FL416" s="18"/>
      <c r="FM416" s="18"/>
      <c r="FO416" s="18"/>
      <c r="FQ416" s="18"/>
      <c r="FS416" s="18"/>
      <c r="FU416" s="18"/>
      <c r="FV416" s="18"/>
      <c r="FW416" s="18"/>
      <c r="FX416" s="18"/>
      <c r="FY416" s="18"/>
      <c r="FZ416" s="18"/>
      <c r="GB416" s="18"/>
      <c r="GD416" s="18"/>
      <c r="GE416" s="18"/>
    </row>
    <row r="417" spans="1:187" s="5" customFormat="1" x14ac:dyDescent="0.2">
      <c r="A417" s="26"/>
      <c r="G417" s="27"/>
      <c r="H417" s="27"/>
      <c r="I417" s="27"/>
      <c r="J417" s="27"/>
      <c r="K417" s="27"/>
      <c r="L417" s="27"/>
      <c r="M417" s="27"/>
      <c r="N417" s="27"/>
      <c r="O417" s="27"/>
      <c r="P417" s="27"/>
      <c r="Q417" s="27"/>
      <c r="R417" s="27"/>
      <c r="S417" s="27"/>
      <c r="T417" s="27"/>
      <c r="U417" s="27"/>
      <c r="V417" s="27"/>
      <c r="W417" s="27"/>
      <c r="X417" s="27"/>
      <c r="Y417" s="27"/>
      <c r="Z417" s="27"/>
      <c r="AA417" s="27"/>
      <c r="AB417" s="27"/>
      <c r="AC417" s="27"/>
      <c r="AD417" s="27"/>
      <c r="AE417" s="30"/>
      <c r="AF417" s="30"/>
      <c r="AG417" s="30"/>
      <c r="AH417" s="30"/>
      <c r="AI417" s="30"/>
      <c r="AJ417" s="30"/>
      <c r="AK417" s="30"/>
      <c r="AL417" s="30"/>
      <c r="AM417" s="30"/>
      <c r="AN417" s="30"/>
      <c r="AO417" s="30"/>
      <c r="AP417" s="30"/>
      <c r="AR417" s="4"/>
      <c r="AS417" s="4"/>
      <c r="AU417" s="4"/>
      <c r="AV417" s="4"/>
      <c r="AX417" s="4"/>
      <c r="AY417" s="4"/>
      <c r="BA417" s="4"/>
      <c r="BB417" s="4"/>
      <c r="BD417" s="4"/>
      <c r="BE417" s="4"/>
      <c r="BG417" s="4"/>
      <c r="BH417" s="4"/>
      <c r="BJ417" s="4"/>
      <c r="BK417" s="4"/>
      <c r="BM417" s="4"/>
      <c r="BN417" s="4"/>
      <c r="BO417" s="4"/>
      <c r="BP417" s="4"/>
      <c r="BQ417" s="4"/>
      <c r="BR417" s="4"/>
      <c r="BS417" s="4"/>
      <c r="BT417" s="4"/>
      <c r="BU417" s="4"/>
      <c r="BV417" s="4"/>
      <c r="BW417" s="4"/>
      <c r="BX417" s="29"/>
      <c r="BY417" s="4"/>
      <c r="BZ417" s="4"/>
      <c r="CA417" s="18"/>
      <c r="CB417" s="18"/>
      <c r="CD417" s="18"/>
      <c r="CE417" s="18"/>
      <c r="CG417" s="18"/>
      <c r="CI417" s="18"/>
      <c r="CK417" s="18"/>
      <c r="CL417" s="18"/>
      <c r="CN417" s="18"/>
      <c r="CO417" s="18"/>
      <c r="CP417" s="18"/>
      <c r="CT417" s="18"/>
      <c r="CU417" s="18"/>
      <c r="CV417" s="18"/>
      <c r="CW417" s="18"/>
      <c r="CX417" s="18"/>
      <c r="CY417" s="18"/>
      <c r="CZ417" s="18"/>
      <c r="DA417" s="18"/>
      <c r="DB417" s="18"/>
      <c r="DC417" s="18"/>
      <c r="DD417" s="18"/>
      <c r="DF417" s="18"/>
      <c r="DH417" s="18"/>
      <c r="ED417" s="31"/>
      <c r="EE417" s="31"/>
      <c r="ET417" s="28"/>
      <c r="EU417" s="28"/>
      <c r="EV417" s="28"/>
      <c r="EW417" s="18"/>
      <c r="FA417" s="18"/>
      <c r="FB417" s="18"/>
      <c r="FC417" s="18"/>
      <c r="FD417" s="18"/>
      <c r="FE417" s="18"/>
      <c r="FF417" s="18"/>
      <c r="FG417" s="18"/>
      <c r="FJ417" s="18"/>
      <c r="FK417" s="18"/>
      <c r="FL417" s="18"/>
      <c r="FM417" s="18"/>
      <c r="FO417" s="18"/>
      <c r="FQ417" s="18"/>
      <c r="FS417" s="18"/>
      <c r="FU417" s="18"/>
      <c r="FV417" s="18"/>
      <c r="FW417" s="18"/>
      <c r="FX417" s="18"/>
      <c r="FY417" s="18"/>
      <c r="FZ417" s="18"/>
      <c r="GB417" s="18"/>
      <c r="GD417" s="18"/>
      <c r="GE417" s="18"/>
    </row>
    <row r="418" spans="1:187" s="5" customFormat="1" x14ac:dyDescent="0.2">
      <c r="A418" s="26"/>
      <c r="G418" s="27"/>
      <c r="H418" s="27"/>
      <c r="I418" s="27"/>
      <c r="J418" s="27"/>
      <c r="K418" s="27"/>
      <c r="L418" s="27"/>
      <c r="M418" s="27"/>
      <c r="N418" s="27"/>
      <c r="O418" s="27"/>
      <c r="P418" s="27"/>
      <c r="Q418" s="27"/>
      <c r="R418" s="27"/>
      <c r="S418" s="27"/>
      <c r="T418" s="27"/>
      <c r="U418" s="27"/>
      <c r="V418" s="27"/>
      <c r="W418" s="27"/>
      <c r="X418" s="27"/>
      <c r="Y418" s="27"/>
      <c r="Z418" s="27"/>
      <c r="AA418" s="27"/>
      <c r="AB418" s="27"/>
      <c r="AC418" s="27"/>
      <c r="AD418" s="27"/>
      <c r="AE418" s="30"/>
      <c r="AF418" s="30"/>
      <c r="AG418" s="30"/>
      <c r="AH418" s="30"/>
      <c r="AI418" s="30"/>
      <c r="AJ418" s="30"/>
      <c r="AK418" s="30"/>
      <c r="AL418" s="30"/>
      <c r="AM418" s="30"/>
      <c r="AN418" s="30"/>
      <c r="AO418" s="30"/>
      <c r="AP418" s="30"/>
      <c r="AR418" s="4"/>
      <c r="AS418" s="4"/>
      <c r="AU418" s="4"/>
      <c r="AV418" s="4"/>
      <c r="AX418" s="4"/>
      <c r="AY418" s="4"/>
      <c r="BA418" s="4"/>
      <c r="BB418" s="4"/>
      <c r="BD418" s="4"/>
      <c r="BE418" s="4"/>
      <c r="BG418" s="4"/>
      <c r="BH418" s="4"/>
      <c r="BJ418" s="4"/>
      <c r="BK418" s="4"/>
      <c r="BM418" s="4"/>
      <c r="BN418" s="4"/>
      <c r="BO418" s="4"/>
      <c r="BP418" s="4"/>
      <c r="BQ418" s="4"/>
      <c r="BR418" s="4"/>
      <c r="BS418" s="4"/>
      <c r="BT418" s="4"/>
      <c r="BU418" s="4"/>
      <c r="BV418" s="4"/>
      <c r="BW418" s="4"/>
      <c r="BX418" s="29"/>
      <c r="BY418" s="4"/>
      <c r="BZ418" s="4"/>
      <c r="CA418" s="18"/>
      <c r="CB418" s="18"/>
      <c r="CD418" s="18"/>
      <c r="CE418" s="18"/>
      <c r="CG418" s="18"/>
      <c r="CI418" s="18"/>
      <c r="CK418" s="18"/>
      <c r="CL418" s="18"/>
      <c r="CN418" s="18"/>
      <c r="CO418" s="18"/>
      <c r="CP418" s="18"/>
      <c r="CT418" s="18"/>
      <c r="CU418" s="18"/>
      <c r="CV418" s="18"/>
      <c r="CW418" s="18"/>
      <c r="CX418" s="18"/>
      <c r="CY418" s="18"/>
      <c r="CZ418" s="18"/>
      <c r="DA418" s="18"/>
      <c r="DB418" s="18"/>
      <c r="DC418" s="18"/>
      <c r="DD418" s="18"/>
      <c r="DF418" s="18"/>
      <c r="DH418" s="18"/>
      <c r="ED418" s="31"/>
      <c r="EE418" s="31"/>
      <c r="ET418" s="28"/>
      <c r="EU418" s="28"/>
      <c r="EV418" s="28"/>
      <c r="EW418" s="18"/>
      <c r="FA418" s="18"/>
      <c r="FB418" s="18"/>
      <c r="FC418" s="18"/>
      <c r="FD418" s="18"/>
      <c r="FE418" s="18"/>
      <c r="FF418" s="18"/>
      <c r="FG418" s="18"/>
      <c r="FJ418" s="18"/>
      <c r="FK418" s="18"/>
      <c r="FL418" s="18"/>
      <c r="FM418" s="18"/>
      <c r="FO418" s="18"/>
      <c r="FQ418" s="18"/>
      <c r="FS418" s="18"/>
      <c r="FU418" s="18"/>
      <c r="FV418" s="18"/>
      <c r="FW418" s="18"/>
      <c r="FX418" s="18"/>
      <c r="FY418" s="18"/>
      <c r="FZ418" s="18"/>
      <c r="GB418" s="18"/>
      <c r="GD418" s="18"/>
      <c r="GE418" s="18"/>
    </row>
    <row r="419" spans="1:187" s="5" customFormat="1" x14ac:dyDescent="0.2">
      <c r="A419" s="26"/>
      <c r="G419" s="27"/>
      <c r="H419" s="27"/>
      <c r="I419" s="27"/>
      <c r="J419" s="27"/>
      <c r="K419" s="27"/>
      <c r="L419" s="27"/>
      <c r="M419" s="27"/>
      <c r="N419" s="27"/>
      <c r="O419" s="27"/>
      <c r="P419" s="27"/>
      <c r="Q419" s="27"/>
      <c r="R419" s="27"/>
      <c r="S419" s="27"/>
      <c r="T419" s="27"/>
      <c r="U419" s="27"/>
      <c r="V419" s="27"/>
      <c r="W419" s="27"/>
      <c r="X419" s="27"/>
      <c r="Y419" s="27"/>
      <c r="Z419" s="27"/>
      <c r="AA419" s="27"/>
      <c r="AB419" s="27"/>
      <c r="AC419" s="27"/>
      <c r="AD419" s="27"/>
      <c r="AE419" s="30"/>
      <c r="AF419" s="30"/>
      <c r="AG419" s="30"/>
      <c r="AH419" s="30"/>
      <c r="AI419" s="30"/>
      <c r="AJ419" s="30"/>
      <c r="AK419" s="30"/>
      <c r="AL419" s="30"/>
      <c r="AM419" s="30"/>
      <c r="AN419" s="30"/>
      <c r="AO419" s="30"/>
      <c r="AP419" s="30"/>
      <c r="AR419" s="4"/>
      <c r="AS419" s="4"/>
      <c r="AU419" s="4"/>
      <c r="AV419" s="4"/>
      <c r="AX419" s="4"/>
      <c r="AY419" s="4"/>
      <c r="BA419" s="4"/>
      <c r="BB419" s="4"/>
      <c r="BD419" s="4"/>
      <c r="BE419" s="4"/>
      <c r="BG419" s="4"/>
      <c r="BH419" s="4"/>
      <c r="BJ419" s="4"/>
      <c r="BK419" s="4"/>
      <c r="BM419" s="4"/>
      <c r="BN419" s="4"/>
      <c r="BO419" s="4"/>
      <c r="BP419" s="4"/>
      <c r="BQ419" s="4"/>
      <c r="BR419" s="4"/>
      <c r="BS419" s="4"/>
      <c r="BT419" s="4"/>
      <c r="BU419" s="4"/>
      <c r="BV419" s="4"/>
      <c r="BW419" s="4"/>
      <c r="BX419" s="29"/>
      <c r="BY419" s="4"/>
      <c r="BZ419" s="4"/>
      <c r="CA419" s="18"/>
      <c r="CB419" s="18"/>
      <c r="CD419" s="18"/>
      <c r="CE419" s="18"/>
      <c r="CG419" s="18"/>
      <c r="CI419" s="18"/>
      <c r="CK419" s="18"/>
      <c r="CL419" s="18"/>
      <c r="CN419" s="18"/>
      <c r="CO419" s="18"/>
      <c r="CP419" s="18"/>
      <c r="CT419" s="18"/>
      <c r="CU419" s="18"/>
      <c r="CV419" s="18"/>
      <c r="CW419" s="18"/>
      <c r="CX419" s="18"/>
      <c r="CY419" s="18"/>
      <c r="CZ419" s="18"/>
      <c r="DA419" s="18"/>
      <c r="DB419" s="18"/>
      <c r="DC419" s="18"/>
      <c r="DD419" s="18"/>
      <c r="DF419" s="18"/>
      <c r="DH419" s="18"/>
      <c r="ED419" s="31"/>
      <c r="EE419" s="31"/>
      <c r="ET419" s="28"/>
      <c r="EU419" s="28"/>
      <c r="EV419" s="28"/>
      <c r="EW419" s="18"/>
      <c r="FA419" s="18"/>
      <c r="FB419" s="18"/>
      <c r="FC419" s="18"/>
      <c r="FD419" s="18"/>
      <c r="FE419" s="18"/>
      <c r="FF419" s="18"/>
      <c r="FG419" s="18"/>
      <c r="FJ419" s="18"/>
      <c r="FK419" s="18"/>
      <c r="FL419" s="18"/>
      <c r="FM419" s="18"/>
      <c r="FO419" s="18"/>
      <c r="FQ419" s="18"/>
      <c r="FS419" s="18"/>
      <c r="FU419" s="18"/>
      <c r="FV419" s="18"/>
      <c r="FW419" s="18"/>
      <c r="FX419" s="18"/>
      <c r="FY419" s="18"/>
      <c r="FZ419" s="18"/>
      <c r="GB419" s="18"/>
      <c r="GE419" s="18"/>
    </row>
    <row r="420" spans="1:187" s="5" customFormat="1" ht="13.5" customHeight="1" x14ac:dyDescent="0.2">
      <c r="A420" s="26"/>
      <c r="G420" s="27"/>
      <c r="H420" s="27"/>
      <c r="I420" s="27"/>
      <c r="J420" s="27"/>
      <c r="K420" s="27"/>
      <c r="L420" s="27"/>
      <c r="M420" s="27"/>
      <c r="N420" s="27"/>
      <c r="O420" s="27"/>
      <c r="P420" s="27"/>
      <c r="Q420" s="27"/>
      <c r="R420" s="27"/>
      <c r="S420" s="27"/>
      <c r="T420" s="27"/>
      <c r="U420" s="27"/>
      <c r="V420" s="27"/>
      <c r="W420" s="27"/>
      <c r="X420" s="27"/>
      <c r="Y420" s="27"/>
      <c r="Z420" s="27"/>
      <c r="AA420" s="27"/>
      <c r="AB420" s="27"/>
      <c r="AC420" s="27"/>
      <c r="AD420" s="27"/>
      <c r="AE420" s="30"/>
      <c r="AF420" s="30"/>
      <c r="AG420" s="30"/>
      <c r="AH420" s="30"/>
      <c r="AI420" s="30"/>
      <c r="AJ420" s="30"/>
      <c r="AK420" s="30"/>
      <c r="AL420" s="30"/>
      <c r="AM420" s="30"/>
      <c r="AN420" s="30"/>
      <c r="AO420" s="30"/>
      <c r="AP420" s="30"/>
      <c r="AR420" s="4"/>
      <c r="AS420" s="4"/>
      <c r="AU420" s="4"/>
      <c r="AV420" s="4"/>
      <c r="AX420" s="4"/>
      <c r="AY420" s="4"/>
      <c r="BA420" s="4"/>
      <c r="BB420" s="4"/>
      <c r="BD420" s="4"/>
      <c r="BE420" s="4"/>
      <c r="BG420" s="4"/>
      <c r="BH420" s="4"/>
      <c r="BJ420" s="4"/>
      <c r="BK420" s="4"/>
      <c r="BM420" s="4"/>
      <c r="BN420" s="4"/>
      <c r="BO420" s="4"/>
      <c r="BP420" s="4"/>
      <c r="BQ420" s="4"/>
      <c r="BR420" s="4"/>
      <c r="BS420" s="4"/>
      <c r="BT420" s="4"/>
      <c r="BU420" s="4"/>
      <c r="BV420" s="4"/>
      <c r="BW420" s="4"/>
      <c r="BX420" s="29"/>
      <c r="BY420" s="4"/>
      <c r="BZ420" s="4"/>
      <c r="CA420" s="18"/>
      <c r="CB420" s="18"/>
      <c r="CD420" s="18"/>
      <c r="CE420" s="18"/>
      <c r="CG420" s="18"/>
      <c r="CI420" s="18"/>
      <c r="CK420" s="18"/>
      <c r="CL420" s="18"/>
      <c r="CN420" s="18"/>
      <c r="CO420" s="18"/>
      <c r="CP420" s="18"/>
      <c r="CT420" s="18"/>
      <c r="CU420" s="18"/>
      <c r="CV420" s="18"/>
      <c r="CW420" s="18"/>
      <c r="CX420" s="18"/>
      <c r="CY420" s="18"/>
      <c r="CZ420" s="18"/>
      <c r="DA420" s="18"/>
      <c r="DB420" s="18"/>
      <c r="DC420" s="18"/>
      <c r="DD420" s="18"/>
      <c r="DF420" s="18"/>
      <c r="DH420" s="18"/>
      <c r="ED420" s="31"/>
      <c r="EE420" s="31"/>
      <c r="ET420" s="28"/>
      <c r="EU420" s="28"/>
      <c r="EV420" s="28"/>
      <c r="EW420" s="18"/>
      <c r="FA420" s="18"/>
      <c r="FB420" s="18"/>
      <c r="FC420" s="18"/>
      <c r="FD420" s="18"/>
      <c r="FE420" s="18"/>
      <c r="FF420" s="18"/>
      <c r="FG420" s="18"/>
      <c r="FJ420" s="18"/>
      <c r="FK420" s="18"/>
      <c r="FL420" s="18"/>
      <c r="FM420" s="18"/>
      <c r="FO420" s="18"/>
      <c r="FQ420" s="18"/>
      <c r="FS420" s="18"/>
      <c r="FU420" s="18"/>
      <c r="FV420" s="18"/>
      <c r="FW420" s="18"/>
      <c r="FX420" s="18"/>
      <c r="FY420" s="18"/>
      <c r="FZ420" s="18"/>
      <c r="GB420" s="18"/>
      <c r="GD420" s="18"/>
      <c r="GE420" s="18"/>
    </row>
    <row r="421" spans="1:187" s="5" customFormat="1" x14ac:dyDescent="0.2">
      <c r="A421" s="26"/>
      <c r="F421" s="18"/>
      <c r="G421" s="27"/>
      <c r="H421" s="27"/>
      <c r="I421" s="27"/>
      <c r="J421" s="27"/>
      <c r="K421" s="27"/>
      <c r="L421" s="27"/>
      <c r="M421" s="27"/>
      <c r="N421" s="27"/>
      <c r="O421" s="27"/>
      <c r="P421" s="27"/>
      <c r="Q421" s="27"/>
      <c r="R421" s="27"/>
      <c r="S421" s="27"/>
      <c r="T421" s="27"/>
      <c r="U421" s="27"/>
      <c r="V421" s="27"/>
      <c r="W421" s="27"/>
      <c r="X421" s="27"/>
      <c r="Y421" s="27"/>
      <c r="Z421" s="27"/>
      <c r="AA421" s="27"/>
      <c r="AB421" s="27"/>
      <c r="AC421" s="27"/>
      <c r="AD421" s="27"/>
      <c r="AR421" s="4"/>
      <c r="AS421" s="4"/>
      <c r="AU421" s="4"/>
      <c r="AV421" s="4"/>
      <c r="AX421" s="4"/>
      <c r="AY421" s="4"/>
      <c r="BA421" s="4"/>
      <c r="BB421" s="4"/>
      <c r="BD421" s="4"/>
      <c r="BE421" s="4"/>
      <c r="BG421" s="4"/>
      <c r="BH421" s="4"/>
      <c r="BJ421" s="4"/>
      <c r="BK421" s="4"/>
      <c r="BM421" s="4"/>
      <c r="BN421" s="4"/>
      <c r="BO421" s="4"/>
      <c r="BP421" s="4"/>
      <c r="BQ421" s="4"/>
      <c r="BR421" s="4"/>
      <c r="BS421" s="4"/>
      <c r="BT421" s="4"/>
      <c r="BU421" s="4"/>
      <c r="BV421" s="4"/>
      <c r="BW421" s="4"/>
      <c r="BX421" s="29"/>
      <c r="BY421" s="4"/>
      <c r="BZ421" s="4"/>
      <c r="CA421" s="18"/>
      <c r="CB421" s="18"/>
      <c r="CD421" s="18"/>
      <c r="CE421" s="18"/>
      <c r="CG421" s="18"/>
      <c r="CH421" s="18"/>
      <c r="CI421" s="18"/>
      <c r="CK421" s="18"/>
      <c r="CL421" s="18"/>
      <c r="CN421" s="18"/>
      <c r="CO421" s="18"/>
      <c r="CP421" s="18"/>
      <c r="CT421" s="18"/>
      <c r="CU421" s="18"/>
      <c r="CV421" s="18"/>
      <c r="CW421" s="18"/>
      <c r="CX421" s="18"/>
      <c r="CY421" s="18"/>
      <c r="CZ421" s="18"/>
      <c r="DA421" s="18"/>
      <c r="DB421" s="18"/>
      <c r="DC421" s="18"/>
      <c r="DD421" s="18"/>
      <c r="DF421" s="18"/>
      <c r="DG421" s="18"/>
      <c r="DH421" s="18"/>
      <c r="EC421" s="18"/>
      <c r="ED421" s="31"/>
      <c r="EE421" s="31"/>
      <c r="ET421" s="28"/>
      <c r="EU421" s="28"/>
      <c r="EV421" s="28"/>
      <c r="EW421" s="18"/>
      <c r="EX421" s="18"/>
      <c r="EY421" s="18"/>
      <c r="EZ421" s="18"/>
      <c r="FA421" s="18"/>
      <c r="FB421" s="18"/>
      <c r="FC421" s="18"/>
      <c r="FD421" s="18"/>
      <c r="FE421" s="18"/>
      <c r="FF421" s="18"/>
      <c r="FG421" s="18"/>
      <c r="FH421" s="18"/>
      <c r="FI421" s="18"/>
      <c r="FJ421" s="18"/>
      <c r="FK421" s="18"/>
      <c r="FL421" s="18"/>
      <c r="FM421" s="18"/>
      <c r="FO421" s="18"/>
      <c r="FQ421" s="18"/>
      <c r="FS421" s="18"/>
      <c r="FU421" s="18"/>
      <c r="FV421" s="18"/>
      <c r="FW421" s="18"/>
      <c r="FX421" s="18"/>
      <c r="FY421" s="18"/>
      <c r="FZ421" s="18"/>
      <c r="GB421" s="18"/>
      <c r="GE421" s="18"/>
    </row>
    <row r="422" spans="1:187" s="5" customFormat="1" x14ac:dyDescent="0.2">
      <c r="A422" s="26"/>
      <c r="G422" s="27"/>
      <c r="H422" s="27"/>
      <c r="I422" s="27"/>
      <c r="J422" s="27"/>
      <c r="K422" s="27"/>
      <c r="L422" s="27"/>
      <c r="M422" s="27"/>
      <c r="N422" s="27"/>
      <c r="O422" s="27"/>
      <c r="P422" s="27"/>
      <c r="Q422" s="27"/>
      <c r="R422" s="27"/>
      <c r="S422" s="27"/>
      <c r="T422" s="27"/>
      <c r="U422" s="27"/>
      <c r="V422" s="27"/>
      <c r="W422" s="27"/>
      <c r="X422" s="27"/>
      <c r="Y422" s="27"/>
      <c r="Z422" s="27"/>
      <c r="AA422" s="27"/>
      <c r="AB422" s="27"/>
      <c r="AC422" s="27"/>
      <c r="AD422" s="27"/>
      <c r="AR422" s="4"/>
      <c r="AS422" s="4"/>
      <c r="AU422" s="4"/>
      <c r="AV422" s="4"/>
      <c r="AX422" s="4"/>
      <c r="AY422" s="4"/>
      <c r="BA422" s="4"/>
      <c r="BB422" s="4"/>
      <c r="BD422" s="4"/>
      <c r="BE422" s="4"/>
      <c r="BG422" s="4"/>
      <c r="BH422" s="4"/>
      <c r="BJ422" s="4"/>
      <c r="BK422" s="4"/>
      <c r="BM422" s="4"/>
      <c r="BN422" s="4"/>
      <c r="BO422" s="4"/>
      <c r="BP422" s="4"/>
      <c r="BQ422" s="4"/>
      <c r="BR422" s="4"/>
      <c r="BS422" s="4"/>
      <c r="BT422" s="4"/>
      <c r="BU422" s="4"/>
      <c r="BV422" s="4"/>
      <c r="BW422" s="4"/>
      <c r="BX422" s="29"/>
      <c r="BY422" s="4"/>
      <c r="BZ422" s="4"/>
      <c r="CA422" s="18"/>
      <c r="CB422" s="18"/>
      <c r="CD422" s="18"/>
      <c r="CE422" s="18"/>
      <c r="CG422" s="18"/>
      <c r="CI422" s="18"/>
      <c r="CK422" s="18"/>
      <c r="CL422" s="18"/>
      <c r="CN422" s="18"/>
      <c r="CO422" s="18"/>
      <c r="CP422" s="18"/>
      <c r="CT422" s="18"/>
      <c r="CU422" s="18"/>
      <c r="CV422" s="18"/>
      <c r="CW422" s="18"/>
      <c r="CX422" s="18"/>
      <c r="CY422" s="18"/>
      <c r="CZ422" s="18"/>
      <c r="DA422" s="18"/>
      <c r="DB422" s="18"/>
      <c r="DC422" s="18"/>
      <c r="DD422" s="18"/>
      <c r="DF422" s="18"/>
      <c r="DH422" s="18"/>
      <c r="ED422" s="31"/>
      <c r="EE422" s="31"/>
      <c r="ET422" s="28"/>
      <c r="EU422" s="28"/>
      <c r="EV422" s="28"/>
      <c r="EW422" s="18"/>
      <c r="FA422" s="18"/>
      <c r="FB422" s="18"/>
      <c r="FC422" s="18"/>
      <c r="FD422" s="18"/>
      <c r="FE422" s="18"/>
      <c r="FF422" s="18"/>
      <c r="FG422" s="18"/>
      <c r="FJ422" s="18"/>
      <c r="FK422" s="18"/>
      <c r="FL422" s="18"/>
      <c r="FM422" s="18"/>
      <c r="FO422" s="18"/>
      <c r="FQ422" s="18"/>
      <c r="FS422" s="18"/>
      <c r="FU422" s="18"/>
      <c r="FV422" s="18"/>
      <c r="FW422" s="18"/>
      <c r="FX422" s="18"/>
      <c r="FY422" s="18"/>
      <c r="FZ422" s="18"/>
      <c r="GB422" s="18"/>
      <c r="GD422" s="18"/>
      <c r="GE422" s="18"/>
    </row>
    <row r="423" spans="1:187" s="5" customFormat="1" x14ac:dyDescent="0.2">
      <c r="A423" s="26"/>
      <c r="G423" s="27"/>
      <c r="H423" s="27"/>
      <c r="I423" s="27"/>
      <c r="J423" s="27"/>
      <c r="K423" s="27"/>
      <c r="L423" s="27"/>
      <c r="M423" s="27"/>
      <c r="N423" s="27"/>
      <c r="O423" s="27"/>
      <c r="P423" s="27"/>
      <c r="Q423" s="27"/>
      <c r="R423" s="27"/>
      <c r="S423" s="27"/>
      <c r="T423" s="27"/>
      <c r="U423" s="27"/>
      <c r="V423" s="27"/>
      <c r="W423" s="27"/>
      <c r="X423" s="27"/>
      <c r="Y423" s="27"/>
      <c r="Z423" s="27"/>
      <c r="AA423" s="27"/>
      <c r="AB423" s="27"/>
      <c r="AC423" s="27"/>
      <c r="AD423" s="27"/>
      <c r="AR423" s="4"/>
      <c r="AS423" s="4"/>
      <c r="AU423" s="4"/>
      <c r="AV423" s="4"/>
      <c r="AX423" s="4"/>
      <c r="AY423" s="4"/>
      <c r="BA423" s="4"/>
      <c r="BB423" s="4"/>
      <c r="BD423" s="4"/>
      <c r="BE423" s="4"/>
      <c r="BG423" s="4"/>
      <c r="BH423" s="4"/>
      <c r="BJ423" s="4"/>
      <c r="BK423" s="4"/>
      <c r="BM423" s="4"/>
      <c r="BN423" s="4"/>
      <c r="BO423" s="4"/>
      <c r="BP423" s="4"/>
      <c r="BQ423" s="4"/>
      <c r="BR423" s="4"/>
      <c r="BS423" s="4"/>
      <c r="BT423" s="4"/>
      <c r="BU423" s="4"/>
      <c r="BV423" s="4"/>
      <c r="BW423" s="4"/>
      <c r="BX423" s="29"/>
      <c r="BY423" s="4"/>
      <c r="BZ423" s="4"/>
      <c r="CA423" s="18"/>
      <c r="CB423" s="18"/>
      <c r="CD423" s="18"/>
      <c r="CE423" s="18"/>
      <c r="CG423" s="18"/>
      <c r="CI423" s="18"/>
      <c r="CK423" s="18"/>
      <c r="CL423" s="18"/>
      <c r="CN423" s="18"/>
      <c r="CO423" s="18"/>
      <c r="CP423" s="18"/>
      <c r="CT423" s="18"/>
      <c r="CU423" s="18"/>
      <c r="CV423" s="18"/>
      <c r="CW423" s="18"/>
      <c r="CX423" s="18"/>
      <c r="CY423" s="18"/>
      <c r="CZ423" s="18"/>
      <c r="DA423" s="18"/>
      <c r="DB423" s="18"/>
      <c r="DC423" s="18"/>
      <c r="DD423" s="18"/>
      <c r="DF423" s="18"/>
      <c r="DH423" s="18"/>
      <c r="ED423" s="31"/>
      <c r="EE423" s="31"/>
      <c r="ET423" s="28"/>
      <c r="EU423" s="28"/>
      <c r="EV423" s="28"/>
      <c r="EW423" s="18"/>
      <c r="FA423" s="18"/>
      <c r="FB423" s="18"/>
      <c r="FC423" s="18"/>
      <c r="FD423" s="18"/>
      <c r="FE423" s="18"/>
      <c r="FF423" s="18"/>
      <c r="FG423" s="18"/>
      <c r="FJ423" s="18"/>
      <c r="FK423" s="18"/>
      <c r="FL423" s="18"/>
      <c r="FM423" s="18"/>
      <c r="FO423" s="18"/>
      <c r="FQ423" s="18"/>
      <c r="FS423" s="18"/>
      <c r="FU423" s="18"/>
      <c r="FV423" s="18"/>
      <c r="FW423" s="18"/>
      <c r="FX423" s="18"/>
      <c r="FY423" s="18"/>
      <c r="FZ423" s="18"/>
      <c r="GB423" s="18"/>
      <c r="GD423" s="18"/>
      <c r="GE423" s="18"/>
    </row>
    <row r="424" spans="1:187" s="5" customFormat="1" x14ac:dyDescent="0.2">
      <c r="A424" s="26"/>
      <c r="G424" s="27"/>
      <c r="H424" s="27"/>
      <c r="I424" s="27"/>
      <c r="J424" s="27"/>
      <c r="K424" s="27"/>
      <c r="L424" s="27"/>
      <c r="M424" s="27"/>
      <c r="N424" s="27"/>
      <c r="O424" s="27"/>
      <c r="P424" s="27"/>
      <c r="Q424" s="27"/>
      <c r="R424" s="27"/>
      <c r="S424" s="27"/>
      <c r="T424" s="27"/>
      <c r="U424" s="27"/>
      <c r="V424" s="27"/>
      <c r="W424" s="27"/>
      <c r="X424" s="27"/>
      <c r="Y424" s="27"/>
      <c r="Z424" s="27"/>
      <c r="AA424" s="27"/>
      <c r="AB424" s="27"/>
      <c r="AC424" s="27"/>
      <c r="AD424" s="27"/>
      <c r="AR424" s="4"/>
      <c r="AS424" s="4"/>
      <c r="AU424" s="4"/>
      <c r="AV424" s="4"/>
      <c r="AX424" s="4"/>
      <c r="AY424" s="4"/>
      <c r="BA424" s="4"/>
      <c r="BB424" s="4"/>
      <c r="BD424" s="4"/>
      <c r="BE424" s="4"/>
      <c r="BG424" s="4"/>
      <c r="BH424" s="4"/>
      <c r="BJ424" s="4"/>
      <c r="BK424" s="4"/>
      <c r="BM424" s="4"/>
      <c r="BN424" s="4"/>
      <c r="BO424" s="4"/>
      <c r="BP424" s="4"/>
      <c r="BQ424" s="4"/>
      <c r="BR424" s="4"/>
      <c r="BS424" s="4"/>
      <c r="BT424" s="4"/>
      <c r="BU424" s="4"/>
      <c r="BV424" s="4"/>
      <c r="BW424" s="4"/>
      <c r="BX424" s="29"/>
      <c r="BY424" s="4"/>
      <c r="BZ424" s="4"/>
      <c r="CA424" s="18"/>
      <c r="CB424" s="18"/>
      <c r="CD424" s="18"/>
      <c r="CE424" s="18"/>
      <c r="CG424" s="18"/>
      <c r="CI424" s="18"/>
      <c r="CK424" s="18"/>
      <c r="CL424" s="18"/>
      <c r="CN424" s="18"/>
      <c r="CO424" s="18"/>
      <c r="CP424" s="18"/>
      <c r="CT424" s="18"/>
      <c r="CU424" s="18"/>
      <c r="CV424" s="18"/>
      <c r="CW424" s="18"/>
      <c r="CX424" s="18"/>
      <c r="CY424" s="18"/>
      <c r="CZ424" s="18"/>
      <c r="DA424" s="18"/>
      <c r="DB424" s="18"/>
      <c r="DC424" s="18"/>
      <c r="DD424" s="18"/>
      <c r="DF424" s="18"/>
      <c r="DH424" s="18"/>
      <c r="ED424" s="31"/>
      <c r="EE424" s="31"/>
      <c r="ET424" s="28"/>
      <c r="EU424" s="28"/>
      <c r="EV424" s="28"/>
      <c r="EW424" s="18"/>
      <c r="FA424" s="18"/>
      <c r="FB424" s="18"/>
      <c r="FC424" s="18"/>
      <c r="FD424" s="18"/>
      <c r="FE424" s="18"/>
      <c r="FF424" s="18"/>
      <c r="FG424" s="18"/>
      <c r="FJ424" s="18"/>
      <c r="FK424" s="18"/>
      <c r="FL424" s="18"/>
      <c r="FM424" s="18"/>
      <c r="FO424" s="18"/>
      <c r="FQ424" s="18"/>
      <c r="FS424" s="18"/>
      <c r="FU424" s="18"/>
      <c r="FV424" s="18"/>
      <c r="FW424" s="18"/>
      <c r="FX424" s="18"/>
      <c r="FY424" s="18"/>
      <c r="FZ424" s="18"/>
      <c r="GB424" s="18"/>
      <c r="GE424" s="18"/>
    </row>
    <row r="425" spans="1:187" s="5" customFormat="1" x14ac:dyDescent="0.2">
      <c r="A425" s="26"/>
      <c r="G425" s="27"/>
      <c r="H425" s="27"/>
      <c r="I425" s="27"/>
      <c r="J425" s="27"/>
      <c r="K425" s="27"/>
      <c r="L425" s="27"/>
      <c r="M425" s="27"/>
      <c r="N425" s="27"/>
      <c r="O425" s="27"/>
      <c r="P425" s="27"/>
      <c r="Q425" s="27"/>
      <c r="R425" s="27"/>
      <c r="S425" s="27"/>
      <c r="T425" s="27"/>
      <c r="U425" s="27"/>
      <c r="V425" s="27"/>
      <c r="W425" s="27"/>
      <c r="X425" s="27"/>
      <c r="Y425" s="27"/>
      <c r="Z425" s="27"/>
      <c r="AA425" s="27"/>
      <c r="AB425" s="27"/>
      <c r="AC425" s="27"/>
      <c r="AD425" s="27"/>
      <c r="AR425" s="4"/>
      <c r="AS425" s="4"/>
      <c r="AU425" s="4"/>
      <c r="AV425" s="4"/>
      <c r="AX425" s="4"/>
      <c r="AY425" s="4"/>
      <c r="BA425" s="4"/>
      <c r="BB425" s="4"/>
      <c r="BD425" s="4"/>
      <c r="BE425" s="4"/>
      <c r="BG425" s="4"/>
      <c r="BH425" s="4"/>
      <c r="BJ425" s="4"/>
      <c r="BK425" s="4"/>
      <c r="BM425" s="4"/>
      <c r="BN425" s="4"/>
      <c r="BO425" s="4"/>
      <c r="BP425" s="4"/>
      <c r="BQ425" s="4"/>
      <c r="BR425" s="4"/>
      <c r="BS425" s="4"/>
      <c r="BT425" s="4"/>
      <c r="BU425" s="4"/>
      <c r="BV425" s="4"/>
      <c r="BW425" s="4"/>
      <c r="BX425" s="29"/>
      <c r="BY425" s="4"/>
      <c r="BZ425" s="4"/>
      <c r="CA425" s="18"/>
      <c r="CB425" s="18"/>
      <c r="CD425" s="18"/>
      <c r="CE425" s="18"/>
      <c r="CG425" s="18"/>
      <c r="CI425" s="18"/>
      <c r="CK425" s="18"/>
      <c r="CL425" s="18"/>
      <c r="CN425" s="18"/>
      <c r="CO425" s="18"/>
      <c r="CP425" s="18"/>
      <c r="CT425" s="18"/>
      <c r="CU425" s="18"/>
      <c r="CV425" s="18"/>
      <c r="CW425" s="18"/>
      <c r="CX425" s="18"/>
      <c r="CY425" s="18"/>
      <c r="CZ425" s="18"/>
      <c r="DA425" s="18"/>
      <c r="DB425" s="18"/>
      <c r="DC425" s="18"/>
      <c r="DD425" s="18"/>
      <c r="DF425" s="18"/>
      <c r="DH425" s="18"/>
      <c r="ED425" s="31"/>
      <c r="EE425" s="31"/>
      <c r="ET425" s="28"/>
      <c r="EU425" s="28"/>
      <c r="EV425" s="28"/>
      <c r="EW425" s="18"/>
      <c r="FA425" s="18"/>
      <c r="FB425" s="18"/>
      <c r="FC425" s="18"/>
      <c r="FD425" s="18"/>
      <c r="FE425" s="18"/>
      <c r="FF425" s="18"/>
      <c r="FG425" s="18"/>
      <c r="FJ425" s="18"/>
      <c r="FK425" s="18"/>
      <c r="FL425" s="18"/>
      <c r="FM425" s="18"/>
      <c r="FO425" s="18"/>
      <c r="FQ425" s="18"/>
      <c r="FS425" s="18"/>
      <c r="FU425" s="18"/>
      <c r="FV425" s="18"/>
      <c r="FW425" s="18"/>
      <c r="FX425" s="18"/>
      <c r="FY425" s="18"/>
      <c r="FZ425" s="18"/>
      <c r="GB425" s="18"/>
      <c r="GE425" s="18"/>
    </row>
    <row r="426" spans="1:187" s="5" customFormat="1" x14ac:dyDescent="0.2">
      <c r="A426" s="26"/>
      <c r="G426" s="27"/>
      <c r="H426" s="27"/>
      <c r="I426" s="27"/>
      <c r="J426" s="27"/>
      <c r="K426" s="27"/>
      <c r="L426" s="27"/>
      <c r="M426" s="27"/>
      <c r="N426" s="27"/>
      <c r="O426" s="27"/>
      <c r="P426" s="27"/>
      <c r="Q426" s="27"/>
      <c r="R426" s="27"/>
      <c r="S426" s="27"/>
      <c r="T426" s="27"/>
      <c r="U426" s="27"/>
      <c r="V426" s="27"/>
      <c r="W426" s="27"/>
      <c r="X426" s="27"/>
      <c r="Y426" s="27"/>
      <c r="Z426" s="27"/>
      <c r="AA426" s="27"/>
      <c r="AB426" s="27"/>
      <c r="AC426" s="27"/>
      <c r="AD426" s="27"/>
      <c r="AR426" s="4"/>
      <c r="AS426" s="4"/>
      <c r="AU426" s="4"/>
      <c r="AV426" s="4"/>
      <c r="AX426" s="4"/>
      <c r="AY426" s="4"/>
      <c r="BA426" s="4"/>
      <c r="BB426" s="4"/>
      <c r="BD426" s="4"/>
      <c r="BE426" s="4"/>
      <c r="BG426" s="4"/>
      <c r="BH426" s="4"/>
      <c r="BJ426" s="4"/>
      <c r="BK426" s="4"/>
      <c r="BM426" s="4"/>
      <c r="BN426" s="4"/>
      <c r="BO426" s="4"/>
      <c r="BP426" s="4"/>
      <c r="BQ426" s="4"/>
      <c r="BR426" s="4"/>
      <c r="BS426" s="4"/>
      <c r="BT426" s="4"/>
      <c r="BU426" s="4"/>
      <c r="BV426" s="4"/>
      <c r="BW426" s="4"/>
      <c r="BX426" s="29"/>
      <c r="BY426" s="4"/>
      <c r="BZ426" s="4"/>
      <c r="CA426" s="18"/>
      <c r="CB426" s="18"/>
      <c r="CD426" s="18"/>
      <c r="CE426" s="18"/>
      <c r="CG426" s="18"/>
      <c r="CI426" s="18"/>
      <c r="CK426" s="18"/>
      <c r="CL426" s="18"/>
      <c r="CN426" s="18"/>
      <c r="CO426" s="18"/>
      <c r="CP426" s="18"/>
      <c r="CT426" s="18"/>
      <c r="CU426" s="18"/>
      <c r="CV426" s="18"/>
      <c r="CW426" s="18"/>
      <c r="CX426" s="18"/>
      <c r="CY426" s="18"/>
      <c r="CZ426" s="18"/>
      <c r="DA426" s="18"/>
      <c r="DB426" s="18"/>
      <c r="DC426" s="18"/>
      <c r="DD426" s="18"/>
      <c r="DF426" s="18"/>
      <c r="DH426" s="18"/>
      <c r="ED426" s="31"/>
      <c r="EE426" s="31"/>
      <c r="ET426" s="28"/>
      <c r="EU426" s="28"/>
      <c r="EV426" s="28"/>
      <c r="EW426" s="18"/>
      <c r="FA426" s="18"/>
      <c r="FB426" s="18"/>
      <c r="FC426" s="18"/>
      <c r="FD426" s="18"/>
      <c r="FE426" s="18"/>
      <c r="FF426" s="18"/>
      <c r="FG426" s="18"/>
      <c r="FJ426" s="18"/>
      <c r="FK426" s="18"/>
      <c r="FL426" s="18"/>
      <c r="FM426" s="18"/>
      <c r="FN426" s="18"/>
      <c r="FO426" s="18"/>
      <c r="FQ426" s="18"/>
      <c r="FS426" s="18"/>
      <c r="FU426" s="18"/>
      <c r="FV426" s="18"/>
      <c r="FW426" s="18"/>
      <c r="FX426" s="18"/>
      <c r="FY426" s="18"/>
      <c r="FZ426" s="18"/>
      <c r="GB426" s="18"/>
      <c r="GD426" s="18"/>
      <c r="GE426" s="18"/>
    </row>
    <row r="427" spans="1:187" s="5" customFormat="1" x14ac:dyDescent="0.2">
      <c r="A427" s="26"/>
      <c r="G427" s="27"/>
      <c r="H427" s="27"/>
      <c r="I427" s="27"/>
      <c r="J427" s="27"/>
      <c r="K427" s="27"/>
      <c r="L427" s="27"/>
      <c r="M427" s="27"/>
      <c r="N427" s="27"/>
      <c r="O427" s="27"/>
      <c r="P427" s="27"/>
      <c r="Q427" s="27"/>
      <c r="R427" s="27"/>
      <c r="S427" s="27"/>
      <c r="T427" s="27"/>
      <c r="U427" s="27"/>
      <c r="V427" s="27"/>
      <c r="W427" s="27"/>
      <c r="X427" s="27"/>
      <c r="Y427" s="27"/>
      <c r="Z427" s="27"/>
      <c r="AA427" s="27"/>
      <c r="AB427" s="27"/>
      <c r="AC427" s="27"/>
      <c r="AD427" s="27"/>
      <c r="AR427" s="4"/>
      <c r="AS427" s="4"/>
      <c r="AU427" s="4"/>
      <c r="AV427" s="4"/>
      <c r="AX427" s="4"/>
      <c r="AY427" s="4"/>
      <c r="BA427" s="4"/>
      <c r="BB427" s="4"/>
      <c r="BD427" s="4"/>
      <c r="BE427" s="4"/>
      <c r="BG427" s="4"/>
      <c r="BH427" s="4"/>
      <c r="BJ427" s="4"/>
      <c r="BK427" s="4"/>
      <c r="BM427" s="4"/>
      <c r="BN427" s="4"/>
      <c r="BO427" s="4"/>
      <c r="BP427" s="4"/>
      <c r="BQ427" s="4"/>
      <c r="BR427" s="4"/>
      <c r="BS427" s="4"/>
      <c r="BT427" s="4"/>
      <c r="BU427" s="4"/>
      <c r="BV427" s="4"/>
      <c r="BW427" s="4"/>
      <c r="BX427" s="29"/>
      <c r="BY427" s="4"/>
      <c r="BZ427" s="4"/>
      <c r="CA427" s="18"/>
      <c r="CB427" s="18"/>
      <c r="CD427" s="18"/>
      <c r="CE427" s="18"/>
      <c r="CG427" s="18"/>
      <c r="CI427" s="18"/>
      <c r="CK427" s="18"/>
      <c r="CL427" s="18"/>
      <c r="CN427" s="18"/>
      <c r="CO427" s="18"/>
      <c r="CP427" s="18"/>
      <c r="CT427" s="18"/>
      <c r="CU427" s="18"/>
      <c r="CV427" s="18"/>
      <c r="CW427" s="18"/>
      <c r="CX427" s="18"/>
      <c r="CY427" s="18"/>
      <c r="CZ427" s="18"/>
      <c r="DA427" s="18"/>
      <c r="DB427" s="18"/>
      <c r="DC427" s="18"/>
      <c r="DD427" s="18"/>
      <c r="DF427" s="18"/>
      <c r="DH427" s="18"/>
      <c r="ED427" s="31"/>
      <c r="EE427" s="31"/>
      <c r="ET427" s="28"/>
      <c r="EU427" s="28"/>
      <c r="EV427" s="28"/>
      <c r="EW427" s="18"/>
      <c r="FA427" s="18"/>
      <c r="FB427" s="18"/>
      <c r="FC427" s="18"/>
      <c r="FD427" s="18"/>
      <c r="FE427" s="18"/>
      <c r="FF427" s="18"/>
      <c r="FG427" s="18"/>
      <c r="FJ427" s="18"/>
      <c r="FK427" s="18"/>
      <c r="FL427" s="18"/>
      <c r="FM427" s="18"/>
      <c r="FO427" s="18"/>
      <c r="FQ427" s="18"/>
      <c r="FS427" s="18"/>
      <c r="FU427" s="18"/>
      <c r="FV427" s="18"/>
      <c r="FW427" s="18"/>
      <c r="FX427" s="18"/>
      <c r="FY427" s="18"/>
      <c r="FZ427" s="18"/>
      <c r="GB427" s="18"/>
      <c r="GD427" s="18"/>
      <c r="GE427" s="18"/>
    </row>
    <row r="428" spans="1:187" s="5" customFormat="1" x14ac:dyDescent="0.2">
      <c r="A428" s="26"/>
      <c r="G428" s="27"/>
      <c r="H428" s="27"/>
      <c r="I428" s="27"/>
      <c r="J428" s="27"/>
      <c r="K428" s="27"/>
      <c r="L428" s="27"/>
      <c r="M428" s="27"/>
      <c r="N428" s="27"/>
      <c r="O428" s="27"/>
      <c r="P428" s="27"/>
      <c r="Q428" s="27"/>
      <c r="R428" s="27"/>
      <c r="S428" s="27"/>
      <c r="T428" s="27"/>
      <c r="U428" s="27"/>
      <c r="V428" s="27"/>
      <c r="W428" s="27"/>
      <c r="X428" s="27"/>
      <c r="Y428" s="27"/>
      <c r="Z428" s="27"/>
      <c r="AA428" s="27"/>
      <c r="AB428" s="27"/>
      <c r="AC428" s="27"/>
      <c r="AD428" s="27"/>
      <c r="AR428" s="4"/>
      <c r="AS428" s="4"/>
      <c r="AU428" s="4"/>
      <c r="AV428" s="4"/>
      <c r="AX428" s="4"/>
      <c r="AY428" s="4"/>
      <c r="BA428" s="4"/>
      <c r="BB428" s="4"/>
      <c r="BD428" s="4"/>
      <c r="BE428" s="4"/>
      <c r="BG428" s="4"/>
      <c r="BH428" s="4"/>
      <c r="BJ428" s="4"/>
      <c r="BK428" s="4"/>
      <c r="BM428" s="4"/>
      <c r="BN428" s="4"/>
      <c r="BO428" s="4"/>
      <c r="BP428" s="4"/>
      <c r="BQ428" s="4"/>
      <c r="BR428" s="4"/>
      <c r="BS428" s="4"/>
      <c r="BT428" s="4"/>
      <c r="BU428" s="4"/>
      <c r="BV428" s="4"/>
      <c r="BW428" s="4"/>
      <c r="BX428" s="29"/>
      <c r="BY428" s="4"/>
      <c r="BZ428" s="4"/>
      <c r="CA428" s="18"/>
      <c r="CB428" s="18"/>
      <c r="CD428" s="18"/>
      <c r="CE428" s="18"/>
      <c r="CG428" s="18"/>
      <c r="CI428" s="18"/>
      <c r="CK428" s="18"/>
      <c r="CL428" s="18"/>
      <c r="CN428" s="18"/>
      <c r="CO428" s="18"/>
      <c r="CP428" s="18"/>
      <c r="CT428" s="18"/>
      <c r="CU428" s="18"/>
      <c r="CV428" s="18"/>
      <c r="CW428" s="18"/>
      <c r="CX428" s="18"/>
      <c r="CY428" s="18"/>
      <c r="CZ428" s="18"/>
      <c r="DA428" s="18"/>
      <c r="DB428" s="18"/>
      <c r="DC428" s="18"/>
      <c r="DD428" s="18"/>
      <c r="DF428" s="18"/>
      <c r="DH428" s="18"/>
      <c r="ED428" s="31"/>
      <c r="EE428" s="31"/>
      <c r="ET428" s="28"/>
      <c r="EU428" s="28"/>
      <c r="EV428" s="28"/>
      <c r="EW428" s="18"/>
      <c r="FA428" s="18"/>
      <c r="FB428" s="18"/>
      <c r="FC428" s="18"/>
      <c r="FD428" s="18"/>
      <c r="FE428" s="18"/>
      <c r="FF428" s="18"/>
      <c r="FG428" s="18"/>
      <c r="FJ428" s="18"/>
      <c r="FK428" s="18"/>
      <c r="FL428" s="18"/>
      <c r="FM428" s="18"/>
      <c r="FO428" s="18"/>
      <c r="FQ428" s="18"/>
      <c r="FS428" s="18"/>
      <c r="FU428" s="18"/>
      <c r="FV428" s="18"/>
      <c r="FW428" s="18"/>
      <c r="FX428" s="18"/>
      <c r="FY428" s="18"/>
      <c r="FZ428" s="18"/>
      <c r="GB428" s="18"/>
      <c r="GE428" s="18"/>
    </row>
    <row r="429" spans="1:187" s="5" customFormat="1" x14ac:dyDescent="0.2">
      <c r="A429" s="26"/>
      <c r="G429" s="27"/>
      <c r="H429" s="27"/>
      <c r="I429" s="27"/>
      <c r="J429" s="27"/>
      <c r="K429" s="27"/>
      <c r="L429" s="27"/>
      <c r="M429" s="27"/>
      <c r="N429" s="27"/>
      <c r="O429" s="27"/>
      <c r="P429" s="27"/>
      <c r="Q429" s="27"/>
      <c r="R429" s="27"/>
      <c r="S429" s="27"/>
      <c r="T429" s="27"/>
      <c r="U429" s="27"/>
      <c r="V429" s="27"/>
      <c r="W429" s="27"/>
      <c r="X429" s="27"/>
      <c r="Y429" s="27"/>
      <c r="Z429" s="27"/>
      <c r="AA429" s="27"/>
      <c r="AB429" s="27"/>
      <c r="AC429" s="27"/>
      <c r="AD429" s="27"/>
      <c r="AR429" s="4"/>
      <c r="AS429" s="4"/>
      <c r="AU429" s="4"/>
      <c r="AV429" s="4"/>
      <c r="AX429" s="4"/>
      <c r="AY429" s="4"/>
      <c r="BA429" s="4"/>
      <c r="BB429" s="4"/>
      <c r="BD429" s="4"/>
      <c r="BE429" s="4"/>
      <c r="BG429" s="4"/>
      <c r="BH429" s="4"/>
      <c r="BJ429" s="4"/>
      <c r="BK429" s="4"/>
      <c r="BM429" s="4"/>
      <c r="BN429" s="4"/>
      <c r="BO429" s="4"/>
      <c r="BP429" s="4"/>
      <c r="BQ429" s="4"/>
      <c r="BR429" s="4"/>
      <c r="BS429" s="4"/>
      <c r="BT429" s="4"/>
      <c r="BU429" s="4"/>
      <c r="BV429" s="4"/>
      <c r="BW429" s="4"/>
      <c r="BX429" s="29"/>
      <c r="BY429" s="4"/>
      <c r="BZ429" s="4"/>
      <c r="CA429" s="18"/>
      <c r="CB429" s="18"/>
      <c r="CD429" s="18"/>
      <c r="CE429" s="18"/>
      <c r="CG429" s="18"/>
      <c r="CI429" s="18"/>
      <c r="CK429" s="18"/>
      <c r="CL429" s="18"/>
      <c r="CN429" s="18"/>
      <c r="CO429" s="18"/>
      <c r="CP429" s="18"/>
      <c r="CT429" s="18"/>
      <c r="CU429" s="18"/>
      <c r="CV429" s="18"/>
      <c r="CW429" s="18"/>
      <c r="CX429" s="18"/>
      <c r="CY429" s="18"/>
      <c r="CZ429" s="18"/>
      <c r="DA429" s="18"/>
      <c r="DB429" s="18"/>
      <c r="DC429" s="18"/>
      <c r="DD429" s="18"/>
      <c r="DF429" s="18"/>
      <c r="DH429" s="18"/>
      <c r="ED429" s="31"/>
      <c r="EE429" s="31"/>
      <c r="ET429" s="28"/>
      <c r="EU429" s="28"/>
      <c r="EV429" s="28"/>
      <c r="EW429" s="18"/>
      <c r="EY429" s="18"/>
      <c r="FA429" s="18"/>
      <c r="FB429" s="18"/>
      <c r="FC429" s="18"/>
      <c r="FD429" s="18"/>
      <c r="FE429" s="18"/>
      <c r="FF429" s="18"/>
      <c r="FG429" s="18"/>
      <c r="FJ429" s="18"/>
      <c r="FK429" s="18"/>
      <c r="FL429" s="18"/>
      <c r="FM429" s="18"/>
      <c r="FO429" s="18"/>
      <c r="FQ429" s="18"/>
      <c r="FS429" s="18"/>
      <c r="FU429" s="18"/>
      <c r="FV429" s="18"/>
      <c r="FW429" s="18"/>
      <c r="FX429" s="18"/>
      <c r="FY429" s="18"/>
      <c r="FZ429" s="18"/>
      <c r="GB429" s="18"/>
      <c r="GE429" s="18"/>
    </row>
    <row r="430" spans="1:187" s="5" customFormat="1" x14ac:dyDescent="0.2">
      <c r="A430" s="26"/>
      <c r="G430" s="27"/>
      <c r="H430" s="27"/>
      <c r="I430" s="27"/>
      <c r="J430" s="27"/>
      <c r="K430" s="27"/>
      <c r="L430" s="27"/>
      <c r="M430" s="27"/>
      <c r="N430" s="27"/>
      <c r="O430" s="27"/>
      <c r="P430" s="27"/>
      <c r="Q430" s="27"/>
      <c r="R430" s="27"/>
      <c r="S430" s="27"/>
      <c r="T430" s="27"/>
      <c r="U430" s="27"/>
      <c r="V430" s="27"/>
      <c r="W430" s="27"/>
      <c r="X430" s="27"/>
      <c r="Y430" s="27"/>
      <c r="Z430" s="27"/>
      <c r="AA430" s="27"/>
      <c r="AB430" s="27"/>
      <c r="AC430" s="27"/>
      <c r="AD430" s="27"/>
      <c r="AR430" s="4"/>
      <c r="AS430" s="4"/>
      <c r="AU430" s="4"/>
      <c r="AV430" s="4"/>
      <c r="AX430" s="4"/>
      <c r="AY430" s="4"/>
      <c r="BA430" s="4"/>
      <c r="BB430" s="4"/>
      <c r="BD430" s="4"/>
      <c r="BE430" s="4"/>
      <c r="BG430" s="4"/>
      <c r="BH430" s="4"/>
      <c r="BJ430" s="4"/>
      <c r="BK430" s="4"/>
      <c r="BM430" s="4"/>
      <c r="BN430" s="4"/>
      <c r="BO430" s="4"/>
      <c r="BP430" s="4"/>
      <c r="BQ430" s="4"/>
      <c r="BR430" s="4"/>
      <c r="BS430" s="4"/>
      <c r="BT430" s="4"/>
      <c r="BU430" s="4"/>
      <c r="BV430" s="4"/>
      <c r="BW430" s="4"/>
      <c r="BX430" s="29"/>
      <c r="BY430" s="4"/>
      <c r="BZ430" s="4"/>
      <c r="CA430" s="18"/>
      <c r="CB430" s="18"/>
      <c r="CD430" s="18"/>
      <c r="CE430" s="18"/>
      <c r="CG430" s="18"/>
      <c r="CI430" s="18"/>
      <c r="CK430" s="18"/>
      <c r="CL430" s="18"/>
      <c r="CN430" s="18"/>
      <c r="CO430" s="18"/>
      <c r="CP430" s="18"/>
      <c r="CT430" s="18"/>
      <c r="CU430" s="18"/>
      <c r="CV430" s="18"/>
      <c r="CW430" s="18"/>
      <c r="CX430" s="18"/>
      <c r="CY430" s="18"/>
      <c r="CZ430" s="18"/>
      <c r="DA430" s="18"/>
      <c r="DB430" s="18"/>
      <c r="DC430" s="18"/>
      <c r="DD430" s="18"/>
      <c r="DF430" s="18"/>
      <c r="DH430" s="18"/>
      <c r="ED430" s="31"/>
      <c r="EE430" s="31"/>
      <c r="ET430" s="28"/>
      <c r="EU430" s="28"/>
      <c r="EV430" s="28"/>
      <c r="EW430" s="18"/>
      <c r="FA430" s="18"/>
      <c r="FB430" s="18"/>
      <c r="FC430" s="18"/>
      <c r="FD430" s="18"/>
      <c r="FE430" s="18"/>
      <c r="FF430" s="18"/>
      <c r="FG430" s="18"/>
      <c r="FJ430" s="18"/>
      <c r="FK430" s="18"/>
      <c r="FL430" s="18"/>
      <c r="FM430" s="18"/>
      <c r="FO430" s="18"/>
      <c r="FQ430" s="18"/>
      <c r="FS430" s="18"/>
      <c r="FU430" s="18"/>
      <c r="FV430" s="18"/>
      <c r="FW430" s="18"/>
      <c r="FX430" s="18"/>
      <c r="FY430" s="18"/>
      <c r="FZ430" s="18"/>
      <c r="GB430" s="18"/>
      <c r="GE430" s="18"/>
    </row>
    <row r="431" spans="1:187" s="5" customFormat="1" x14ac:dyDescent="0.2">
      <c r="A431" s="26"/>
      <c r="G431" s="27"/>
      <c r="H431" s="27"/>
      <c r="I431" s="27"/>
      <c r="J431" s="27"/>
      <c r="K431" s="27"/>
      <c r="L431" s="27"/>
      <c r="M431" s="27"/>
      <c r="N431" s="27"/>
      <c r="O431" s="27"/>
      <c r="P431" s="27"/>
      <c r="Q431" s="27"/>
      <c r="R431" s="27"/>
      <c r="S431" s="27"/>
      <c r="T431" s="27"/>
      <c r="U431" s="27"/>
      <c r="V431" s="27"/>
      <c r="W431" s="27"/>
      <c r="X431" s="27"/>
      <c r="Y431" s="27"/>
      <c r="Z431" s="27"/>
      <c r="AA431" s="27"/>
      <c r="AB431" s="27"/>
      <c r="AC431" s="27"/>
      <c r="AD431" s="27"/>
      <c r="AR431" s="4"/>
      <c r="AS431" s="4"/>
      <c r="AU431" s="4"/>
      <c r="AV431" s="4"/>
      <c r="AX431" s="4"/>
      <c r="AY431" s="4"/>
      <c r="BA431" s="4"/>
      <c r="BB431" s="4"/>
      <c r="BD431" s="4"/>
      <c r="BE431" s="4"/>
      <c r="BG431" s="4"/>
      <c r="BH431" s="4"/>
      <c r="BJ431" s="4"/>
      <c r="BK431" s="4"/>
      <c r="BM431" s="4"/>
      <c r="BN431" s="4"/>
      <c r="BO431" s="4"/>
      <c r="BP431" s="4"/>
      <c r="BQ431" s="4"/>
      <c r="BR431" s="4"/>
      <c r="BS431" s="4"/>
      <c r="BT431" s="4"/>
      <c r="BU431" s="4"/>
      <c r="BV431" s="4"/>
      <c r="BW431" s="4"/>
      <c r="BX431" s="29"/>
      <c r="BY431" s="4"/>
      <c r="BZ431" s="4"/>
      <c r="CA431" s="18"/>
      <c r="CB431" s="18"/>
      <c r="CD431" s="18"/>
      <c r="CE431" s="18"/>
      <c r="CG431" s="18"/>
      <c r="CI431" s="18"/>
      <c r="CK431" s="18"/>
      <c r="CL431" s="18"/>
      <c r="CN431" s="18"/>
      <c r="CO431" s="18"/>
      <c r="CP431" s="18"/>
      <c r="CT431" s="18"/>
      <c r="CU431" s="18"/>
      <c r="CV431" s="18"/>
      <c r="CW431" s="18"/>
      <c r="CX431" s="18"/>
      <c r="CY431" s="18"/>
      <c r="CZ431" s="18"/>
      <c r="DA431" s="18"/>
      <c r="DB431" s="18"/>
      <c r="DC431" s="18"/>
      <c r="DD431" s="18"/>
      <c r="DF431" s="18"/>
      <c r="DH431" s="18"/>
      <c r="ED431" s="31"/>
      <c r="EE431" s="31"/>
      <c r="ET431" s="28"/>
      <c r="EU431" s="28"/>
      <c r="EV431" s="28"/>
      <c r="EW431" s="18"/>
      <c r="FA431" s="18"/>
      <c r="FB431" s="18"/>
      <c r="FC431" s="18"/>
      <c r="FD431" s="18"/>
      <c r="FE431" s="18"/>
      <c r="FF431" s="18"/>
      <c r="FG431" s="18"/>
      <c r="FJ431" s="18"/>
      <c r="FK431" s="18"/>
      <c r="FL431" s="18"/>
      <c r="FM431" s="18"/>
      <c r="FO431" s="18"/>
      <c r="FQ431" s="18"/>
      <c r="FS431" s="18"/>
      <c r="FU431" s="18"/>
      <c r="FV431" s="18"/>
      <c r="FW431" s="18"/>
      <c r="FX431" s="18"/>
      <c r="FY431" s="18"/>
      <c r="FZ431" s="18"/>
      <c r="GB431" s="18"/>
      <c r="GE431" s="18"/>
    </row>
    <row r="432" spans="1:187" s="5" customFormat="1" x14ac:dyDescent="0.2">
      <c r="A432" s="26"/>
      <c r="G432" s="27"/>
      <c r="H432" s="27"/>
      <c r="I432" s="27"/>
      <c r="J432" s="27"/>
      <c r="K432" s="27"/>
      <c r="L432" s="27"/>
      <c r="M432" s="27"/>
      <c r="N432" s="27"/>
      <c r="O432" s="27"/>
      <c r="P432" s="27"/>
      <c r="Q432" s="27"/>
      <c r="R432" s="27"/>
      <c r="S432" s="27"/>
      <c r="T432" s="27"/>
      <c r="U432" s="27"/>
      <c r="V432" s="27"/>
      <c r="W432" s="27"/>
      <c r="X432" s="27"/>
      <c r="Y432" s="27"/>
      <c r="Z432" s="27"/>
      <c r="AA432" s="27"/>
      <c r="AB432" s="27"/>
      <c r="AC432" s="27"/>
      <c r="AD432" s="27"/>
      <c r="AR432" s="4"/>
      <c r="AS432" s="4"/>
      <c r="AU432" s="4"/>
      <c r="AV432" s="4"/>
      <c r="AX432" s="4"/>
      <c r="AY432" s="4"/>
      <c r="BA432" s="4"/>
      <c r="BB432" s="4"/>
      <c r="BD432" s="4"/>
      <c r="BE432" s="4"/>
      <c r="BG432" s="4"/>
      <c r="BH432" s="4"/>
      <c r="BJ432" s="4"/>
      <c r="BK432" s="4"/>
      <c r="BM432" s="4"/>
      <c r="BN432" s="4"/>
      <c r="BO432" s="4"/>
      <c r="BP432" s="4"/>
      <c r="BQ432" s="4"/>
      <c r="BR432" s="4"/>
      <c r="BS432" s="4"/>
      <c r="BT432" s="4"/>
      <c r="BU432" s="4"/>
      <c r="BV432" s="4"/>
      <c r="BW432" s="4"/>
      <c r="BX432" s="29"/>
      <c r="BY432" s="4"/>
      <c r="BZ432" s="4"/>
      <c r="CA432" s="18"/>
      <c r="CB432" s="18"/>
      <c r="CD432" s="18"/>
      <c r="CE432" s="18"/>
      <c r="CG432" s="18"/>
      <c r="CI432" s="18"/>
      <c r="CK432" s="18"/>
      <c r="CL432" s="18"/>
      <c r="CN432" s="18"/>
      <c r="CO432" s="18"/>
      <c r="CP432" s="18"/>
      <c r="CT432" s="18"/>
      <c r="CU432" s="18"/>
      <c r="CV432" s="18"/>
      <c r="CW432" s="18"/>
      <c r="CX432" s="18"/>
      <c r="CY432" s="18"/>
      <c r="CZ432" s="18"/>
      <c r="DA432" s="18"/>
      <c r="DB432" s="18"/>
      <c r="DC432" s="18"/>
      <c r="DD432" s="18"/>
      <c r="DF432" s="18"/>
      <c r="DH432" s="18"/>
      <c r="ED432" s="31"/>
      <c r="EE432" s="31"/>
      <c r="ET432" s="28"/>
      <c r="EU432" s="28"/>
      <c r="EV432" s="28"/>
      <c r="EW432" s="18"/>
      <c r="FA432" s="18"/>
      <c r="FB432" s="18"/>
      <c r="FC432" s="18"/>
      <c r="FD432" s="18"/>
      <c r="FE432" s="18"/>
      <c r="FF432" s="18"/>
      <c r="FG432" s="18"/>
      <c r="FJ432" s="18"/>
      <c r="FK432" s="18"/>
      <c r="FL432" s="18"/>
      <c r="FM432" s="18"/>
      <c r="FO432" s="18"/>
      <c r="FQ432" s="18"/>
      <c r="FS432" s="18"/>
      <c r="FU432" s="18"/>
      <c r="FV432" s="18"/>
      <c r="FW432" s="18"/>
      <c r="FX432" s="18"/>
      <c r="FY432" s="18"/>
      <c r="FZ432" s="18"/>
      <c r="GB432" s="18"/>
      <c r="GE432" s="18"/>
    </row>
    <row r="433" spans="1:187" s="5" customFormat="1" x14ac:dyDescent="0.2">
      <c r="A433" s="26"/>
      <c r="G433" s="27"/>
      <c r="H433" s="27"/>
      <c r="I433" s="27"/>
      <c r="J433" s="27"/>
      <c r="K433" s="27"/>
      <c r="L433" s="27"/>
      <c r="M433" s="27"/>
      <c r="N433" s="27"/>
      <c r="O433" s="27"/>
      <c r="P433" s="27"/>
      <c r="Q433" s="27"/>
      <c r="R433" s="27"/>
      <c r="S433" s="27"/>
      <c r="T433" s="27"/>
      <c r="U433" s="27"/>
      <c r="V433" s="27"/>
      <c r="W433" s="27"/>
      <c r="X433" s="27"/>
      <c r="Y433" s="27"/>
      <c r="Z433" s="27"/>
      <c r="AA433" s="27"/>
      <c r="AB433" s="27"/>
      <c r="AC433" s="27"/>
      <c r="AD433" s="27"/>
      <c r="AR433" s="4"/>
      <c r="AS433" s="4"/>
      <c r="AU433" s="4"/>
      <c r="AV433" s="4"/>
      <c r="AX433" s="4"/>
      <c r="AY433" s="4"/>
      <c r="BA433" s="4"/>
      <c r="BB433" s="4"/>
      <c r="BD433" s="4"/>
      <c r="BE433" s="4"/>
      <c r="BG433" s="4"/>
      <c r="BH433" s="4"/>
      <c r="BJ433" s="4"/>
      <c r="BK433" s="4"/>
      <c r="BM433" s="4"/>
      <c r="BN433" s="4"/>
      <c r="BO433" s="4"/>
      <c r="BP433" s="4"/>
      <c r="BQ433" s="4"/>
      <c r="BR433" s="4"/>
      <c r="BS433" s="4"/>
      <c r="BT433" s="4"/>
      <c r="BU433" s="4"/>
      <c r="BV433" s="4"/>
      <c r="BW433" s="4"/>
      <c r="BX433" s="29"/>
      <c r="BY433" s="4"/>
      <c r="BZ433" s="4"/>
      <c r="CA433" s="18"/>
      <c r="CB433" s="18"/>
      <c r="CD433" s="18"/>
      <c r="CE433" s="18"/>
      <c r="CG433" s="18"/>
      <c r="CI433" s="18"/>
      <c r="CK433" s="18"/>
      <c r="CL433" s="18"/>
      <c r="CN433" s="18"/>
      <c r="CO433" s="18"/>
      <c r="CP433" s="18"/>
      <c r="CT433" s="18"/>
      <c r="CU433" s="18"/>
      <c r="CV433" s="18"/>
      <c r="CW433" s="18"/>
      <c r="CX433" s="18"/>
      <c r="CY433" s="18"/>
      <c r="CZ433" s="18"/>
      <c r="DA433" s="18"/>
      <c r="DB433" s="18"/>
      <c r="DC433" s="18"/>
      <c r="DD433" s="18"/>
      <c r="DF433" s="18"/>
      <c r="DH433" s="18"/>
      <c r="ED433" s="31"/>
      <c r="EE433" s="31"/>
      <c r="ET433" s="28"/>
      <c r="EU433" s="28"/>
      <c r="EV433" s="28"/>
      <c r="FA433" s="18"/>
      <c r="FB433" s="18"/>
      <c r="FC433" s="18"/>
      <c r="FD433" s="18"/>
      <c r="FE433" s="18"/>
      <c r="FF433" s="18"/>
      <c r="FG433" s="18"/>
      <c r="FJ433" s="18"/>
      <c r="FK433" s="18"/>
      <c r="FL433" s="18"/>
      <c r="FM433" s="18"/>
      <c r="FO433" s="18"/>
      <c r="FQ433" s="18"/>
      <c r="FS433" s="18"/>
      <c r="FU433" s="18"/>
      <c r="FV433" s="18"/>
      <c r="FW433" s="18"/>
      <c r="FX433" s="18"/>
      <c r="FY433" s="18"/>
      <c r="FZ433" s="18"/>
      <c r="GB433" s="18"/>
      <c r="GD433" s="18"/>
      <c r="GE433" s="18"/>
    </row>
    <row r="434" spans="1:187" s="5" customFormat="1" x14ac:dyDescent="0.2">
      <c r="A434" s="26"/>
      <c r="G434" s="27"/>
      <c r="H434" s="27"/>
      <c r="I434" s="27"/>
      <c r="J434" s="27"/>
      <c r="K434" s="27"/>
      <c r="L434" s="27"/>
      <c r="M434" s="27"/>
      <c r="N434" s="27"/>
      <c r="O434" s="27"/>
      <c r="P434" s="27"/>
      <c r="Q434" s="27"/>
      <c r="R434" s="27"/>
      <c r="S434" s="27"/>
      <c r="T434" s="27"/>
      <c r="U434" s="27"/>
      <c r="V434" s="27"/>
      <c r="W434" s="27"/>
      <c r="X434" s="27"/>
      <c r="Y434" s="27"/>
      <c r="Z434" s="27"/>
      <c r="AA434" s="27"/>
      <c r="AB434" s="27"/>
      <c r="AC434" s="27"/>
      <c r="AD434" s="27"/>
      <c r="AR434" s="4"/>
      <c r="AS434" s="4"/>
      <c r="AU434" s="4"/>
      <c r="AV434" s="4"/>
      <c r="AX434" s="4"/>
      <c r="AY434" s="4"/>
      <c r="BA434" s="4"/>
      <c r="BB434" s="4"/>
      <c r="BD434" s="4"/>
      <c r="BE434" s="4"/>
      <c r="BG434" s="4"/>
      <c r="BH434" s="4"/>
      <c r="BJ434" s="4"/>
      <c r="BK434" s="4"/>
      <c r="BM434" s="4"/>
      <c r="BN434" s="4"/>
      <c r="BO434" s="4"/>
      <c r="BP434" s="4"/>
      <c r="BQ434" s="4"/>
      <c r="BR434" s="4"/>
      <c r="BS434" s="4"/>
      <c r="BT434" s="4"/>
      <c r="BU434" s="4"/>
      <c r="BV434" s="4"/>
      <c r="BW434" s="4"/>
      <c r="BX434" s="29"/>
      <c r="BY434" s="4"/>
      <c r="BZ434" s="4"/>
      <c r="CA434" s="18"/>
      <c r="CB434" s="18"/>
      <c r="CD434" s="18"/>
      <c r="CE434" s="18"/>
      <c r="CG434" s="18"/>
      <c r="CI434" s="18"/>
      <c r="CK434" s="18"/>
      <c r="CL434" s="18"/>
      <c r="CN434" s="18"/>
      <c r="CO434" s="18"/>
      <c r="CP434" s="18"/>
      <c r="CT434" s="18"/>
      <c r="CU434" s="18"/>
      <c r="CV434" s="18"/>
      <c r="CW434" s="18"/>
      <c r="CX434" s="18"/>
      <c r="CY434" s="18"/>
      <c r="CZ434" s="18"/>
      <c r="DA434" s="18"/>
      <c r="DB434" s="18"/>
      <c r="DC434" s="18"/>
      <c r="DD434" s="18"/>
      <c r="DF434" s="18"/>
      <c r="DH434" s="18"/>
      <c r="ED434" s="31"/>
      <c r="EE434" s="31"/>
      <c r="ET434" s="28"/>
      <c r="EU434" s="28"/>
      <c r="EV434" s="28"/>
      <c r="EW434" s="18"/>
      <c r="FA434" s="18"/>
      <c r="FB434" s="18"/>
      <c r="FC434" s="18"/>
      <c r="FD434" s="18"/>
      <c r="FE434" s="18"/>
      <c r="FF434" s="18"/>
      <c r="FG434" s="18"/>
      <c r="FJ434" s="18"/>
      <c r="FK434" s="18"/>
      <c r="FL434" s="18"/>
      <c r="FM434" s="18"/>
      <c r="FO434" s="18"/>
      <c r="FQ434" s="18"/>
      <c r="FS434" s="18"/>
      <c r="FU434" s="18"/>
      <c r="FV434" s="18"/>
      <c r="FW434" s="18"/>
      <c r="FX434" s="18"/>
      <c r="FY434" s="18"/>
      <c r="FZ434" s="18"/>
      <c r="GB434" s="18"/>
      <c r="GD434" s="18"/>
      <c r="GE434" s="18"/>
    </row>
    <row r="435" spans="1:187" s="5" customFormat="1" x14ac:dyDescent="0.2">
      <c r="A435" s="26"/>
      <c r="G435" s="27"/>
      <c r="H435" s="27"/>
      <c r="I435" s="27"/>
      <c r="J435" s="27"/>
      <c r="K435" s="27"/>
      <c r="L435" s="27"/>
      <c r="M435" s="27"/>
      <c r="N435" s="27"/>
      <c r="O435" s="27"/>
      <c r="P435" s="27"/>
      <c r="Q435" s="27"/>
      <c r="R435" s="27"/>
      <c r="S435" s="27"/>
      <c r="T435" s="27"/>
      <c r="U435" s="27"/>
      <c r="V435" s="27"/>
      <c r="W435" s="27"/>
      <c r="X435" s="27"/>
      <c r="Y435" s="27"/>
      <c r="Z435" s="27"/>
      <c r="AA435" s="27"/>
      <c r="AB435" s="27"/>
      <c r="AC435" s="27"/>
      <c r="AD435" s="27"/>
      <c r="AR435" s="4"/>
      <c r="AS435" s="4"/>
      <c r="AU435" s="4"/>
      <c r="AV435" s="4"/>
      <c r="AX435" s="4"/>
      <c r="AY435" s="4"/>
      <c r="BA435" s="4"/>
      <c r="BB435" s="4"/>
      <c r="BD435" s="4"/>
      <c r="BE435" s="4"/>
      <c r="BG435" s="4"/>
      <c r="BH435" s="4"/>
      <c r="BJ435" s="4"/>
      <c r="BK435" s="4"/>
      <c r="BM435" s="4"/>
      <c r="BN435" s="4"/>
      <c r="BO435" s="4"/>
      <c r="BP435" s="4"/>
      <c r="BQ435" s="4"/>
      <c r="BR435" s="4"/>
      <c r="BS435" s="4"/>
      <c r="BT435" s="4"/>
      <c r="BU435" s="4"/>
      <c r="BV435" s="4"/>
      <c r="BW435" s="4"/>
      <c r="BX435" s="29"/>
      <c r="BY435" s="4"/>
      <c r="BZ435" s="4"/>
      <c r="CA435" s="18"/>
      <c r="CB435" s="18"/>
      <c r="CD435" s="18"/>
      <c r="CE435" s="18"/>
      <c r="CG435" s="18"/>
      <c r="CI435" s="18"/>
      <c r="CK435" s="18"/>
      <c r="CL435" s="18"/>
      <c r="CN435" s="18"/>
      <c r="CO435" s="18"/>
      <c r="CP435" s="18"/>
      <c r="CT435" s="18"/>
      <c r="CU435" s="18"/>
      <c r="CV435" s="18"/>
      <c r="CW435" s="18"/>
      <c r="CX435" s="18"/>
      <c r="CY435" s="18"/>
      <c r="CZ435" s="18"/>
      <c r="DA435" s="18"/>
      <c r="DB435" s="18"/>
      <c r="DC435" s="18"/>
      <c r="DD435" s="18"/>
      <c r="DF435" s="18"/>
      <c r="DH435" s="18"/>
      <c r="ED435" s="31"/>
      <c r="EE435" s="31"/>
      <c r="ET435" s="28"/>
      <c r="EU435" s="28"/>
      <c r="EV435" s="28"/>
      <c r="FA435" s="18"/>
      <c r="FB435" s="18"/>
      <c r="FC435" s="18"/>
      <c r="FE435" s="18"/>
      <c r="FF435" s="18"/>
      <c r="FG435" s="18"/>
      <c r="FJ435" s="18"/>
      <c r="FK435" s="18"/>
      <c r="FL435" s="18"/>
      <c r="FM435" s="18"/>
      <c r="FO435" s="18"/>
      <c r="FQ435" s="18"/>
      <c r="FS435" s="18"/>
      <c r="FU435" s="18"/>
      <c r="FV435" s="18"/>
      <c r="FW435" s="18"/>
      <c r="FX435" s="18"/>
      <c r="FY435" s="18"/>
      <c r="FZ435" s="18"/>
      <c r="GB435" s="18"/>
      <c r="GE435" s="18"/>
    </row>
    <row r="436" spans="1:187" s="5" customFormat="1" x14ac:dyDescent="0.2">
      <c r="A436" s="26"/>
      <c r="G436" s="27"/>
      <c r="H436" s="27"/>
      <c r="I436" s="27"/>
      <c r="J436" s="27"/>
      <c r="K436" s="27"/>
      <c r="L436" s="27"/>
      <c r="M436" s="27"/>
      <c r="N436" s="27"/>
      <c r="O436" s="27"/>
      <c r="P436" s="27"/>
      <c r="Q436" s="27"/>
      <c r="R436" s="27"/>
      <c r="S436" s="27"/>
      <c r="T436" s="27"/>
      <c r="U436" s="27"/>
      <c r="V436" s="27"/>
      <c r="W436" s="27"/>
      <c r="X436" s="27"/>
      <c r="Y436" s="27"/>
      <c r="Z436" s="27"/>
      <c r="AA436" s="27"/>
      <c r="AB436" s="27"/>
      <c r="AC436" s="27"/>
      <c r="AD436" s="27"/>
      <c r="AR436" s="4"/>
      <c r="AS436" s="4"/>
      <c r="AU436" s="4"/>
      <c r="AV436" s="4"/>
      <c r="AX436" s="4"/>
      <c r="AY436" s="4"/>
      <c r="BA436" s="4"/>
      <c r="BB436" s="4"/>
      <c r="BD436" s="4"/>
      <c r="BE436" s="4"/>
      <c r="BG436" s="4"/>
      <c r="BH436" s="4"/>
      <c r="BJ436" s="4"/>
      <c r="BK436" s="4"/>
      <c r="BM436" s="4"/>
      <c r="BN436" s="4"/>
      <c r="BO436" s="4"/>
      <c r="BP436" s="4"/>
      <c r="BQ436" s="4"/>
      <c r="BR436" s="4"/>
      <c r="BS436" s="4"/>
      <c r="BT436" s="4"/>
      <c r="BU436" s="4"/>
      <c r="BV436" s="4"/>
      <c r="BW436" s="4"/>
      <c r="BX436" s="29"/>
      <c r="BY436" s="4"/>
      <c r="BZ436" s="4"/>
      <c r="CA436" s="119"/>
      <c r="CB436" s="119"/>
      <c r="CD436" s="18"/>
      <c r="CE436" s="18"/>
      <c r="CG436" s="18"/>
      <c r="CI436" s="18"/>
      <c r="CK436" s="18"/>
      <c r="CL436" s="18"/>
      <c r="CN436" s="18"/>
      <c r="CO436" s="18"/>
      <c r="CP436" s="18"/>
      <c r="CT436" s="18"/>
      <c r="CU436" s="18"/>
      <c r="CV436" s="18"/>
      <c r="CW436" s="18"/>
      <c r="CX436" s="18"/>
      <c r="CY436" s="18"/>
      <c r="CZ436" s="18"/>
      <c r="DA436" s="18"/>
      <c r="DB436" s="18"/>
      <c r="DC436" s="18"/>
      <c r="DD436" s="18"/>
      <c r="DF436" s="18"/>
      <c r="DH436" s="18"/>
      <c r="ED436" s="31"/>
      <c r="EE436" s="31"/>
      <c r="ET436" s="28"/>
      <c r="EU436" s="28"/>
      <c r="EV436" s="28"/>
      <c r="EW436" s="18"/>
      <c r="EX436" s="18"/>
      <c r="EY436" s="18"/>
      <c r="EZ436" s="18"/>
      <c r="FA436" s="18"/>
      <c r="FB436" s="18"/>
      <c r="FC436" s="18"/>
      <c r="FD436" s="18"/>
      <c r="FE436" s="18"/>
      <c r="FF436" s="18"/>
      <c r="FG436" s="18"/>
      <c r="FJ436" s="18"/>
      <c r="FK436" s="18"/>
      <c r="FL436" s="18"/>
      <c r="FM436" s="18"/>
      <c r="FN436" s="18"/>
      <c r="FO436" s="18"/>
      <c r="FQ436" s="18"/>
      <c r="FS436" s="18"/>
      <c r="FU436" s="18"/>
      <c r="FV436" s="18"/>
      <c r="FW436" s="18"/>
      <c r="FX436" s="18"/>
      <c r="FY436" s="18"/>
      <c r="FZ436" s="18"/>
      <c r="GB436" s="18"/>
      <c r="GD436" s="18"/>
      <c r="GE436" s="18"/>
    </row>
    <row r="437" spans="1:187" s="5" customFormat="1" x14ac:dyDescent="0.2">
      <c r="A437" s="26"/>
      <c r="G437" s="27"/>
      <c r="H437" s="27"/>
      <c r="I437" s="27"/>
      <c r="J437" s="27"/>
      <c r="K437" s="27"/>
      <c r="L437" s="27"/>
      <c r="M437" s="27"/>
      <c r="N437" s="27"/>
      <c r="O437" s="27"/>
      <c r="P437" s="27"/>
      <c r="Q437" s="27"/>
      <c r="R437" s="27"/>
      <c r="S437" s="27"/>
      <c r="T437" s="27"/>
      <c r="U437" s="27"/>
      <c r="V437" s="27"/>
      <c r="W437" s="27"/>
      <c r="X437" s="27"/>
      <c r="Y437" s="27"/>
      <c r="Z437" s="27"/>
      <c r="AA437" s="27"/>
      <c r="AB437" s="27"/>
      <c r="AC437" s="27"/>
      <c r="AD437" s="27"/>
      <c r="AR437" s="4"/>
      <c r="AS437" s="4"/>
      <c r="AU437" s="4"/>
      <c r="AV437" s="4"/>
      <c r="AX437" s="4"/>
      <c r="AY437" s="4"/>
      <c r="BA437" s="4"/>
      <c r="BB437" s="4"/>
      <c r="BD437" s="4"/>
      <c r="BE437" s="4"/>
      <c r="BG437" s="4"/>
      <c r="BH437" s="4"/>
      <c r="BJ437" s="4"/>
      <c r="BK437" s="4"/>
      <c r="BM437" s="4"/>
      <c r="BN437" s="4"/>
      <c r="BO437" s="4"/>
      <c r="BP437" s="4"/>
      <c r="BQ437" s="4"/>
      <c r="BR437" s="4"/>
      <c r="BS437" s="4"/>
      <c r="BT437" s="4"/>
      <c r="BU437" s="4"/>
      <c r="BV437" s="4"/>
      <c r="BW437" s="4"/>
      <c r="BX437" s="29"/>
      <c r="BY437" s="4"/>
      <c r="BZ437" s="4"/>
      <c r="CA437" s="18"/>
      <c r="CB437" s="18"/>
      <c r="CD437" s="18"/>
      <c r="CE437" s="18"/>
      <c r="CG437" s="18"/>
      <c r="CI437" s="18"/>
      <c r="CK437" s="18"/>
      <c r="CL437" s="18"/>
      <c r="CN437" s="18"/>
      <c r="CO437" s="18"/>
      <c r="CP437" s="18"/>
      <c r="CT437" s="18"/>
      <c r="CU437" s="18"/>
      <c r="CV437" s="18"/>
      <c r="CW437" s="18"/>
      <c r="CX437" s="18"/>
      <c r="CY437" s="18"/>
      <c r="CZ437" s="18"/>
      <c r="DA437" s="18"/>
      <c r="DB437" s="18"/>
      <c r="DC437" s="18"/>
      <c r="DD437" s="18"/>
      <c r="DF437" s="18"/>
      <c r="DH437" s="18"/>
      <c r="ED437" s="31"/>
      <c r="EE437" s="31"/>
      <c r="ET437" s="28"/>
      <c r="EU437" s="28"/>
      <c r="EV437" s="28"/>
      <c r="EW437" s="18"/>
      <c r="FA437" s="18"/>
      <c r="FB437" s="18"/>
      <c r="FC437" s="18"/>
      <c r="FD437" s="18"/>
      <c r="FE437" s="18"/>
      <c r="FF437" s="18"/>
      <c r="FG437" s="18"/>
      <c r="FJ437" s="18"/>
      <c r="FK437" s="18"/>
      <c r="FL437" s="18"/>
      <c r="FM437" s="18"/>
      <c r="FO437" s="18"/>
      <c r="FQ437" s="18"/>
      <c r="FS437" s="18"/>
      <c r="FU437" s="18"/>
      <c r="FV437" s="18"/>
      <c r="FW437" s="18"/>
      <c r="FX437" s="18"/>
      <c r="FY437" s="18"/>
      <c r="FZ437" s="18"/>
      <c r="GB437" s="18"/>
      <c r="GE437" s="18"/>
    </row>
    <row r="438" spans="1:187" s="5" customFormat="1" x14ac:dyDescent="0.2">
      <c r="A438" s="26"/>
      <c r="G438" s="27"/>
      <c r="H438" s="27"/>
      <c r="I438" s="27"/>
      <c r="J438" s="27"/>
      <c r="K438" s="27"/>
      <c r="L438" s="27"/>
      <c r="M438" s="27"/>
      <c r="N438" s="27"/>
      <c r="O438" s="27"/>
      <c r="P438" s="27"/>
      <c r="Q438" s="27"/>
      <c r="R438" s="27"/>
      <c r="S438" s="27"/>
      <c r="T438" s="27"/>
      <c r="U438" s="27"/>
      <c r="V438" s="27"/>
      <c r="W438" s="27"/>
      <c r="X438" s="27"/>
      <c r="Y438" s="27"/>
      <c r="Z438" s="27"/>
      <c r="AA438" s="27"/>
      <c r="AB438" s="27"/>
      <c r="AC438" s="27"/>
      <c r="AD438" s="27"/>
      <c r="AR438" s="4"/>
      <c r="AS438" s="4"/>
      <c r="AU438" s="4"/>
      <c r="AV438" s="4"/>
      <c r="AX438" s="4"/>
      <c r="AY438" s="4"/>
      <c r="BA438" s="4"/>
      <c r="BB438" s="4"/>
      <c r="BD438" s="4"/>
      <c r="BE438" s="4"/>
      <c r="BG438" s="4"/>
      <c r="BH438" s="4"/>
      <c r="BJ438" s="4"/>
      <c r="BK438" s="4"/>
      <c r="BM438" s="4"/>
      <c r="BN438" s="4"/>
      <c r="BO438" s="4"/>
      <c r="BP438" s="4"/>
      <c r="BQ438" s="4"/>
      <c r="BR438" s="4"/>
      <c r="BS438" s="4"/>
      <c r="BT438" s="4"/>
      <c r="BU438" s="4"/>
      <c r="BV438" s="4"/>
      <c r="BW438" s="4"/>
      <c r="BX438" s="29"/>
      <c r="BY438" s="4"/>
      <c r="BZ438" s="4"/>
      <c r="CA438" s="18"/>
      <c r="CB438" s="18"/>
      <c r="CD438" s="18"/>
      <c r="CE438" s="18"/>
      <c r="CG438" s="18"/>
      <c r="CI438" s="18"/>
      <c r="CK438" s="18"/>
      <c r="CL438" s="18"/>
      <c r="CN438" s="18"/>
      <c r="CO438" s="18"/>
      <c r="CP438" s="18"/>
      <c r="CT438" s="18"/>
      <c r="CU438" s="18"/>
      <c r="CV438" s="18"/>
      <c r="CW438" s="18"/>
      <c r="CX438" s="18"/>
      <c r="CY438" s="18"/>
      <c r="CZ438" s="18"/>
      <c r="DA438" s="18"/>
      <c r="DB438" s="18"/>
      <c r="DC438" s="18"/>
      <c r="DD438" s="18"/>
      <c r="DF438" s="18"/>
      <c r="DH438" s="18"/>
      <c r="ED438" s="31"/>
      <c r="EE438" s="31"/>
      <c r="ER438" s="18"/>
      <c r="ET438" s="28"/>
      <c r="EU438" s="28"/>
      <c r="EV438" s="28"/>
      <c r="EW438" s="18"/>
      <c r="EX438" s="18"/>
      <c r="EY438" s="18"/>
      <c r="EZ438" s="18"/>
      <c r="FA438" s="18"/>
      <c r="FB438" s="18"/>
      <c r="FC438" s="18"/>
      <c r="FD438" s="18"/>
      <c r="FE438" s="18"/>
      <c r="FF438" s="18"/>
      <c r="FG438" s="18"/>
      <c r="FH438" s="18"/>
      <c r="FI438" s="18"/>
      <c r="FJ438" s="18"/>
      <c r="FK438" s="18"/>
      <c r="FL438" s="18"/>
      <c r="FM438" s="18"/>
      <c r="FN438" s="18"/>
      <c r="FO438" s="18"/>
      <c r="FQ438" s="18"/>
      <c r="FS438" s="18"/>
      <c r="FT438" s="18"/>
      <c r="FU438" s="18"/>
      <c r="FV438" s="18"/>
      <c r="FW438" s="18"/>
      <c r="FX438" s="18"/>
      <c r="FY438" s="18"/>
      <c r="FZ438" s="18"/>
      <c r="GA438" s="18"/>
      <c r="GB438" s="18"/>
      <c r="GE438" s="18"/>
    </row>
    <row r="439" spans="1:187" s="5" customFormat="1" x14ac:dyDescent="0.2">
      <c r="A439" s="26"/>
      <c r="G439" s="27"/>
      <c r="H439" s="27"/>
      <c r="I439" s="27"/>
      <c r="J439" s="27"/>
      <c r="K439" s="27"/>
      <c r="L439" s="27"/>
      <c r="M439" s="27"/>
      <c r="N439" s="27"/>
      <c r="O439" s="27"/>
      <c r="P439" s="27"/>
      <c r="Q439" s="27"/>
      <c r="R439" s="27"/>
      <c r="S439" s="27"/>
      <c r="T439" s="27"/>
      <c r="U439" s="27"/>
      <c r="V439" s="27"/>
      <c r="W439" s="27"/>
      <c r="X439" s="27"/>
      <c r="Y439" s="27"/>
      <c r="Z439" s="27"/>
      <c r="AA439" s="27"/>
      <c r="AB439" s="27"/>
      <c r="AC439" s="27"/>
      <c r="AD439" s="27"/>
      <c r="AR439" s="4"/>
      <c r="AS439" s="4"/>
      <c r="AU439" s="4"/>
      <c r="AV439" s="4"/>
      <c r="AX439" s="4"/>
      <c r="AY439" s="4"/>
      <c r="BA439" s="4"/>
      <c r="BB439" s="4"/>
      <c r="BD439" s="4"/>
      <c r="BE439" s="4"/>
      <c r="BG439" s="4"/>
      <c r="BH439" s="4"/>
      <c r="BJ439" s="4"/>
      <c r="BK439" s="4"/>
      <c r="BM439" s="4"/>
      <c r="BN439" s="4"/>
      <c r="BO439" s="4"/>
      <c r="BP439" s="4"/>
      <c r="BQ439" s="4"/>
      <c r="BR439" s="4"/>
      <c r="BS439" s="4"/>
      <c r="BT439" s="4"/>
      <c r="BU439" s="4"/>
      <c r="BV439" s="4"/>
      <c r="BW439" s="4"/>
      <c r="BX439" s="29"/>
      <c r="BY439" s="4"/>
      <c r="BZ439" s="4"/>
      <c r="CA439" s="18"/>
      <c r="CB439" s="18"/>
      <c r="CD439" s="18"/>
      <c r="CE439" s="18"/>
      <c r="CG439" s="18"/>
      <c r="CI439" s="18"/>
      <c r="CK439" s="18"/>
      <c r="CL439" s="18"/>
      <c r="CN439" s="18"/>
      <c r="CO439" s="18"/>
      <c r="CP439" s="18"/>
      <c r="CT439" s="18"/>
      <c r="CU439" s="18"/>
      <c r="CV439" s="18"/>
      <c r="CW439" s="18"/>
      <c r="CX439" s="18"/>
      <c r="CY439" s="18"/>
      <c r="CZ439" s="18"/>
      <c r="DA439" s="18"/>
      <c r="DB439" s="18"/>
      <c r="DC439" s="18"/>
      <c r="DD439" s="18"/>
      <c r="DF439" s="18"/>
      <c r="DH439" s="18"/>
      <c r="ED439" s="31"/>
      <c r="EE439" s="31"/>
      <c r="ET439" s="28"/>
      <c r="EU439" s="28"/>
      <c r="EV439" s="28"/>
      <c r="FA439" s="18"/>
      <c r="FB439" s="18"/>
      <c r="FC439" s="18"/>
      <c r="FD439" s="18"/>
      <c r="FE439" s="18"/>
      <c r="FF439" s="18"/>
      <c r="FG439" s="18"/>
      <c r="FJ439" s="18"/>
      <c r="FK439" s="18"/>
      <c r="FL439" s="18"/>
      <c r="FM439" s="18"/>
      <c r="FO439" s="18"/>
      <c r="FQ439" s="18"/>
      <c r="FS439" s="18"/>
      <c r="FU439" s="18"/>
      <c r="FV439" s="18"/>
      <c r="FW439" s="18"/>
      <c r="FX439" s="18"/>
      <c r="FY439" s="18"/>
      <c r="FZ439" s="18"/>
      <c r="GB439" s="18"/>
      <c r="GD439" s="18"/>
      <c r="GE439" s="18"/>
    </row>
    <row r="440" spans="1:187" s="5" customFormat="1" x14ac:dyDescent="0.2">
      <c r="A440" s="26"/>
      <c r="B440" s="18"/>
      <c r="C440" s="18"/>
      <c r="D440" s="18"/>
      <c r="E440" s="18"/>
      <c r="F440" s="18"/>
      <c r="G440" s="27"/>
      <c r="H440" s="27"/>
      <c r="I440" s="27"/>
      <c r="J440" s="27"/>
      <c r="K440" s="27"/>
      <c r="L440" s="27"/>
      <c r="M440" s="27"/>
      <c r="N440" s="27"/>
      <c r="O440" s="27"/>
      <c r="P440" s="27"/>
      <c r="Q440" s="27"/>
      <c r="R440" s="27"/>
      <c r="S440" s="27"/>
      <c r="T440" s="27"/>
      <c r="U440" s="27"/>
      <c r="V440" s="27"/>
      <c r="W440" s="27"/>
      <c r="X440" s="27"/>
      <c r="Y440" s="27"/>
      <c r="Z440" s="27"/>
      <c r="AA440" s="27"/>
      <c r="AB440" s="27"/>
      <c r="AC440" s="27"/>
      <c r="AD440" s="27"/>
      <c r="AR440" s="4"/>
      <c r="AS440" s="4"/>
      <c r="AU440" s="4"/>
      <c r="AV440" s="4"/>
      <c r="AX440" s="4"/>
      <c r="AY440" s="4"/>
      <c r="BA440" s="4"/>
      <c r="BB440" s="4"/>
      <c r="BD440" s="4"/>
      <c r="BE440" s="4"/>
      <c r="BG440" s="4"/>
      <c r="BH440" s="4"/>
      <c r="BJ440" s="4"/>
      <c r="BK440" s="4"/>
      <c r="BM440" s="4"/>
      <c r="BN440" s="4"/>
      <c r="BO440" s="4"/>
      <c r="BP440" s="4"/>
      <c r="BQ440" s="4"/>
      <c r="BR440" s="4"/>
      <c r="BS440" s="4"/>
      <c r="BT440" s="4"/>
      <c r="BU440" s="4"/>
      <c r="BV440" s="4"/>
      <c r="BW440" s="4"/>
      <c r="BX440" s="29"/>
      <c r="BY440" s="4"/>
      <c r="BZ440" s="4"/>
      <c r="CA440" s="18"/>
      <c r="CB440" s="18"/>
      <c r="CC440" s="18"/>
      <c r="CD440" s="18"/>
      <c r="CE440" s="18"/>
      <c r="CF440" s="18"/>
      <c r="CG440" s="18"/>
      <c r="CH440" s="18"/>
      <c r="CI440" s="18"/>
      <c r="CJ440" s="18"/>
      <c r="CK440" s="18"/>
      <c r="CL440" s="18"/>
      <c r="CM440" s="18"/>
      <c r="CN440" s="18"/>
      <c r="CO440" s="18"/>
      <c r="CP440" s="18"/>
      <c r="CQ440" s="18"/>
      <c r="CS440" s="18"/>
      <c r="CT440" s="18"/>
      <c r="CU440" s="18"/>
      <c r="CV440" s="18"/>
      <c r="CW440" s="18"/>
      <c r="CX440" s="18"/>
      <c r="CY440" s="18"/>
      <c r="CZ440" s="18"/>
      <c r="DA440" s="18"/>
      <c r="DB440" s="18"/>
      <c r="DC440" s="18"/>
      <c r="DD440" s="18"/>
      <c r="DE440" s="18"/>
      <c r="DF440" s="18"/>
      <c r="DG440" s="18"/>
      <c r="DH440" s="18"/>
      <c r="DI440" s="18"/>
      <c r="DJ440" s="18"/>
      <c r="DM440" s="18"/>
      <c r="DP440" s="18"/>
      <c r="DR440" s="18"/>
      <c r="DT440" s="18"/>
      <c r="DW440" s="18"/>
      <c r="EA440" s="18"/>
      <c r="EC440" s="18"/>
      <c r="ED440" s="31"/>
      <c r="EE440" s="31"/>
      <c r="EF440" s="18"/>
      <c r="EH440" s="18"/>
      <c r="EI440" s="18"/>
      <c r="EJ440" s="18"/>
      <c r="EK440" s="18"/>
      <c r="EL440" s="18"/>
      <c r="EM440" s="18"/>
      <c r="EN440" s="18"/>
      <c r="EO440" s="18"/>
      <c r="EP440" s="18"/>
      <c r="EQ440" s="18"/>
      <c r="ES440" s="18"/>
      <c r="ET440" s="28"/>
      <c r="EU440" s="28"/>
      <c r="EV440" s="28"/>
      <c r="EW440" s="18"/>
      <c r="EX440" s="18"/>
      <c r="EY440" s="18"/>
      <c r="EZ440" s="18"/>
      <c r="FA440" s="18"/>
      <c r="FB440" s="18"/>
      <c r="FC440" s="18"/>
      <c r="FD440" s="18"/>
      <c r="FE440" s="18"/>
      <c r="FF440" s="18"/>
      <c r="FG440" s="18"/>
      <c r="FH440" s="18"/>
      <c r="FI440" s="18"/>
      <c r="FJ440" s="18"/>
      <c r="FK440" s="18"/>
      <c r="FL440" s="18"/>
      <c r="FM440" s="18"/>
      <c r="FN440" s="18"/>
      <c r="FO440" s="18"/>
      <c r="FQ440" s="18"/>
      <c r="FR440" s="18"/>
      <c r="FS440" s="18"/>
      <c r="FU440" s="18"/>
      <c r="FV440" s="18"/>
      <c r="FW440" s="18"/>
      <c r="FX440" s="18"/>
      <c r="FY440" s="18"/>
      <c r="FZ440" s="18"/>
      <c r="GB440" s="18"/>
      <c r="GE440" s="18"/>
    </row>
    <row r="441" spans="1:187" s="5" customFormat="1" x14ac:dyDescent="0.2">
      <c r="A441" s="26"/>
      <c r="G441" s="27"/>
      <c r="H441" s="27"/>
      <c r="I441" s="27"/>
      <c r="J441" s="27"/>
      <c r="K441" s="27"/>
      <c r="L441" s="27"/>
      <c r="M441" s="27"/>
      <c r="N441" s="27"/>
      <c r="O441" s="27"/>
      <c r="P441" s="27"/>
      <c r="Q441" s="27"/>
      <c r="R441" s="27"/>
      <c r="S441" s="27"/>
      <c r="T441" s="27"/>
      <c r="U441" s="27"/>
      <c r="V441" s="27"/>
      <c r="W441" s="27"/>
      <c r="X441" s="27"/>
      <c r="Y441" s="27"/>
      <c r="Z441" s="27"/>
      <c r="AA441" s="27"/>
      <c r="AB441" s="27"/>
      <c r="AC441" s="27"/>
      <c r="AD441" s="27"/>
      <c r="AR441" s="4"/>
      <c r="AS441" s="4"/>
      <c r="AU441" s="4"/>
      <c r="AV441" s="4"/>
      <c r="AX441" s="4"/>
      <c r="AY441" s="4"/>
      <c r="BA441" s="4"/>
      <c r="BB441" s="4"/>
      <c r="BD441" s="4"/>
      <c r="BE441" s="4"/>
      <c r="BG441" s="4"/>
      <c r="BH441" s="4"/>
      <c r="BJ441" s="4"/>
      <c r="BK441" s="4"/>
      <c r="BM441" s="4"/>
      <c r="BN441" s="4"/>
      <c r="BO441" s="4"/>
      <c r="BP441" s="4"/>
      <c r="BQ441" s="4"/>
      <c r="BR441" s="4"/>
      <c r="BS441" s="4"/>
      <c r="BT441" s="4"/>
      <c r="BU441" s="4"/>
      <c r="BV441" s="4"/>
      <c r="BW441" s="4"/>
      <c r="BX441" s="29"/>
      <c r="BY441" s="4"/>
      <c r="BZ441" s="4"/>
      <c r="CA441" s="18"/>
      <c r="CB441" s="18"/>
      <c r="CD441" s="18"/>
      <c r="CE441" s="18"/>
      <c r="CG441" s="18"/>
      <c r="CI441" s="18"/>
      <c r="CK441" s="18"/>
      <c r="CL441" s="18"/>
      <c r="CN441" s="18"/>
      <c r="CO441" s="18"/>
      <c r="CP441" s="18"/>
      <c r="CT441" s="18"/>
      <c r="CU441" s="18"/>
      <c r="CV441" s="18"/>
      <c r="CW441" s="18"/>
      <c r="CX441" s="18"/>
      <c r="CY441" s="18"/>
      <c r="CZ441" s="18"/>
      <c r="DA441" s="18"/>
      <c r="DB441" s="18"/>
      <c r="DC441" s="18"/>
      <c r="DD441" s="18"/>
      <c r="DF441" s="18"/>
      <c r="DH441" s="18"/>
      <c r="ED441" s="31"/>
      <c r="EE441" s="31"/>
      <c r="ER441" s="18"/>
      <c r="ET441" s="28"/>
      <c r="EU441" s="28"/>
      <c r="EV441" s="28"/>
      <c r="EW441" s="18"/>
      <c r="EX441" s="18"/>
      <c r="EY441" s="18"/>
      <c r="EZ441" s="18"/>
      <c r="FA441" s="18"/>
      <c r="FB441" s="18"/>
      <c r="FC441" s="18"/>
      <c r="FD441" s="18"/>
      <c r="FE441" s="18"/>
      <c r="FF441" s="18"/>
      <c r="FG441" s="18"/>
      <c r="FH441" s="18"/>
      <c r="FI441" s="18"/>
      <c r="FJ441" s="18"/>
      <c r="FK441" s="18"/>
      <c r="FL441" s="18"/>
      <c r="FM441" s="18"/>
      <c r="FO441" s="18"/>
      <c r="FP441" s="18"/>
      <c r="FQ441" s="18"/>
      <c r="FS441" s="18"/>
      <c r="FT441" s="18"/>
      <c r="FU441" s="18"/>
      <c r="FV441" s="18"/>
      <c r="FW441" s="18"/>
      <c r="FX441" s="18"/>
      <c r="FY441" s="18"/>
      <c r="FZ441" s="18"/>
      <c r="GB441" s="18"/>
      <c r="GE441" s="18"/>
    </row>
    <row r="442" spans="1:187" s="5" customFormat="1" x14ac:dyDescent="0.2">
      <c r="A442" s="26"/>
      <c r="G442" s="27"/>
      <c r="H442" s="27"/>
      <c r="I442" s="27"/>
      <c r="J442" s="27"/>
      <c r="K442" s="27"/>
      <c r="L442" s="27"/>
      <c r="M442" s="27"/>
      <c r="N442" s="27"/>
      <c r="O442" s="27"/>
      <c r="P442" s="27"/>
      <c r="Q442" s="27"/>
      <c r="R442" s="27"/>
      <c r="S442" s="27"/>
      <c r="T442" s="27"/>
      <c r="U442" s="27"/>
      <c r="V442" s="27"/>
      <c r="W442" s="27"/>
      <c r="X442" s="27"/>
      <c r="Y442" s="27"/>
      <c r="Z442" s="27"/>
      <c r="AA442" s="27"/>
      <c r="AB442" s="27"/>
      <c r="AC442" s="27"/>
      <c r="AD442" s="27"/>
      <c r="AR442" s="4"/>
      <c r="AS442" s="4"/>
      <c r="AU442" s="4"/>
      <c r="AV442" s="4"/>
      <c r="AX442" s="4"/>
      <c r="AY442" s="4"/>
      <c r="BA442" s="4"/>
      <c r="BB442" s="4"/>
      <c r="BD442" s="4"/>
      <c r="BE442" s="4"/>
      <c r="BG442" s="4"/>
      <c r="BH442" s="4"/>
      <c r="BJ442" s="4"/>
      <c r="BK442" s="4"/>
      <c r="BM442" s="4"/>
      <c r="BN442" s="4"/>
      <c r="BO442" s="4"/>
      <c r="BP442" s="4"/>
      <c r="BQ442" s="4"/>
      <c r="BR442" s="4"/>
      <c r="BS442" s="4"/>
      <c r="BT442" s="4"/>
      <c r="BU442" s="4"/>
      <c r="BV442" s="4"/>
      <c r="BW442" s="4"/>
      <c r="BX442" s="29"/>
      <c r="BY442" s="4"/>
      <c r="BZ442" s="4"/>
      <c r="CA442" s="18"/>
      <c r="CB442" s="18"/>
      <c r="CD442" s="18"/>
      <c r="CE442" s="18"/>
      <c r="CG442" s="18"/>
      <c r="CI442" s="18"/>
      <c r="CK442" s="18"/>
      <c r="CL442" s="18"/>
      <c r="CN442" s="18"/>
      <c r="CO442" s="18"/>
      <c r="CP442" s="18"/>
      <c r="CT442" s="18"/>
      <c r="CU442" s="18"/>
      <c r="CV442" s="18"/>
      <c r="CW442" s="18"/>
      <c r="CX442" s="18"/>
      <c r="CY442" s="18"/>
      <c r="CZ442" s="18"/>
      <c r="DA442" s="18"/>
      <c r="DB442" s="18"/>
      <c r="DC442" s="18"/>
      <c r="DD442" s="18"/>
      <c r="DF442" s="18"/>
      <c r="DH442" s="18"/>
      <c r="ED442" s="31"/>
      <c r="EE442" s="31"/>
      <c r="ER442" s="18"/>
      <c r="ET442" s="28"/>
      <c r="EU442" s="28"/>
      <c r="EV442" s="28"/>
      <c r="EW442" s="18"/>
      <c r="EX442" s="18"/>
      <c r="EY442" s="18"/>
      <c r="EZ442" s="18"/>
      <c r="FA442" s="18"/>
      <c r="FB442" s="18"/>
      <c r="FC442" s="18"/>
      <c r="FD442" s="18"/>
      <c r="FE442" s="18"/>
      <c r="FF442" s="18"/>
      <c r="FG442" s="18"/>
      <c r="FH442" s="18"/>
      <c r="FI442" s="18"/>
      <c r="FJ442" s="18"/>
      <c r="FK442" s="18"/>
      <c r="FL442" s="18"/>
      <c r="FM442" s="18"/>
      <c r="FN442" s="18"/>
      <c r="FO442" s="18"/>
      <c r="FQ442" s="18"/>
      <c r="FS442" s="18"/>
      <c r="FT442" s="18"/>
      <c r="FU442" s="18"/>
      <c r="FV442" s="18"/>
      <c r="FW442" s="18"/>
      <c r="FX442" s="18"/>
      <c r="FY442" s="18"/>
      <c r="FZ442" s="18"/>
      <c r="GB442" s="18"/>
      <c r="GE442" s="18"/>
    </row>
    <row r="443" spans="1:187" s="5" customFormat="1" x14ac:dyDescent="0.2">
      <c r="A443" s="26"/>
      <c r="G443" s="27"/>
      <c r="H443" s="27"/>
      <c r="I443" s="27"/>
      <c r="J443" s="27"/>
      <c r="K443" s="27"/>
      <c r="L443" s="27"/>
      <c r="M443" s="27"/>
      <c r="N443" s="27"/>
      <c r="O443" s="27"/>
      <c r="P443" s="27"/>
      <c r="Q443" s="27"/>
      <c r="R443" s="27"/>
      <c r="S443" s="27"/>
      <c r="T443" s="27"/>
      <c r="U443" s="27"/>
      <c r="V443" s="27"/>
      <c r="W443" s="27"/>
      <c r="X443" s="27"/>
      <c r="Y443" s="27"/>
      <c r="Z443" s="27"/>
      <c r="AA443" s="27"/>
      <c r="AB443" s="27"/>
      <c r="AC443" s="27"/>
      <c r="AD443" s="27"/>
      <c r="AR443" s="4"/>
      <c r="AS443" s="4"/>
      <c r="AU443" s="4"/>
      <c r="AV443" s="4"/>
      <c r="AX443" s="4"/>
      <c r="AY443" s="4"/>
      <c r="BA443" s="4"/>
      <c r="BB443" s="4"/>
      <c r="BD443" s="4"/>
      <c r="BE443" s="4"/>
      <c r="BG443" s="4"/>
      <c r="BH443" s="4"/>
      <c r="BJ443" s="4"/>
      <c r="BK443" s="4"/>
      <c r="BM443" s="4"/>
      <c r="BN443" s="4"/>
      <c r="BO443" s="4"/>
      <c r="BP443" s="4"/>
      <c r="BQ443" s="4"/>
      <c r="BR443" s="4"/>
      <c r="BS443" s="4"/>
      <c r="BT443" s="4"/>
      <c r="BU443" s="4"/>
      <c r="BV443" s="4"/>
      <c r="BW443" s="4"/>
      <c r="BX443" s="29"/>
      <c r="BY443" s="4"/>
      <c r="BZ443" s="4"/>
      <c r="CA443" s="18"/>
      <c r="CB443" s="18"/>
      <c r="CD443" s="18"/>
      <c r="CE443" s="18"/>
      <c r="CG443" s="18"/>
      <c r="CI443" s="18"/>
      <c r="CK443" s="18"/>
      <c r="CL443" s="18"/>
      <c r="CN443" s="18"/>
      <c r="CO443" s="18"/>
      <c r="CP443" s="18"/>
      <c r="CT443" s="18"/>
      <c r="CU443" s="18"/>
      <c r="CV443" s="18"/>
      <c r="CW443" s="18"/>
      <c r="CX443" s="18"/>
      <c r="CY443" s="18"/>
      <c r="CZ443" s="18"/>
      <c r="DA443" s="18"/>
      <c r="DB443" s="18"/>
      <c r="DC443" s="18"/>
      <c r="DD443" s="18"/>
      <c r="DF443" s="18"/>
      <c r="DH443" s="18"/>
      <c r="ED443" s="31"/>
      <c r="EE443" s="31"/>
      <c r="ET443" s="28"/>
      <c r="EU443" s="28"/>
      <c r="EV443" s="28"/>
      <c r="FA443" s="18"/>
      <c r="FB443" s="18"/>
      <c r="FC443" s="18"/>
      <c r="FE443" s="18"/>
      <c r="FF443" s="18"/>
      <c r="FG443" s="18"/>
      <c r="FJ443" s="18"/>
      <c r="FK443" s="18"/>
      <c r="FL443" s="18"/>
      <c r="FM443" s="18"/>
      <c r="FO443" s="18"/>
      <c r="FQ443" s="18"/>
      <c r="FS443" s="18"/>
      <c r="FU443" s="18"/>
      <c r="FV443" s="18"/>
      <c r="FW443" s="18"/>
      <c r="FX443" s="18"/>
      <c r="FY443" s="18"/>
      <c r="FZ443" s="18"/>
      <c r="GB443" s="18"/>
      <c r="GE443" s="18"/>
    </row>
    <row r="444" spans="1:187" s="5" customFormat="1" x14ac:dyDescent="0.2">
      <c r="A444" s="26"/>
      <c r="G444" s="27"/>
      <c r="H444" s="27"/>
      <c r="I444" s="27"/>
      <c r="J444" s="27"/>
      <c r="K444" s="27"/>
      <c r="L444" s="27"/>
      <c r="M444" s="27"/>
      <c r="N444" s="27"/>
      <c r="O444" s="27"/>
      <c r="P444" s="27"/>
      <c r="Q444" s="27"/>
      <c r="R444" s="27"/>
      <c r="S444" s="27"/>
      <c r="T444" s="27"/>
      <c r="U444" s="27"/>
      <c r="V444" s="27"/>
      <c r="W444" s="27"/>
      <c r="X444" s="27"/>
      <c r="Y444" s="27"/>
      <c r="Z444" s="27"/>
      <c r="AA444" s="27"/>
      <c r="AB444" s="27"/>
      <c r="AC444" s="27"/>
      <c r="AD444" s="27"/>
      <c r="AR444" s="4"/>
      <c r="AS444" s="4"/>
      <c r="AU444" s="4"/>
      <c r="AV444" s="4"/>
      <c r="AX444" s="4"/>
      <c r="AY444" s="4"/>
      <c r="BA444" s="4"/>
      <c r="BB444" s="4"/>
      <c r="BD444" s="4"/>
      <c r="BE444" s="4"/>
      <c r="BG444" s="4"/>
      <c r="BH444" s="4"/>
      <c r="BJ444" s="4"/>
      <c r="BK444" s="4"/>
      <c r="BM444" s="4"/>
      <c r="BN444" s="4"/>
      <c r="BO444" s="4"/>
      <c r="BP444" s="4"/>
      <c r="BQ444" s="4"/>
      <c r="BR444" s="4"/>
      <c r="BS444" s="4"/>
      <c r="BT444" s="4"/>
      <c r="BU444" s="4"/>
      <c r="BV444" s="4"/>
      <c r="BW444" s="4"/>
      <c r="BX444" s="29"/>
      <c r="BY444" s="4"/>
      <c r="BZ444" s="4"/>
      <c r="CA444" s="18"/>
      <c r="CB444" s="18"/>
      <c r="CD444" s="18"/>
      <c r="CE444" s="18"/>
      <c r="CG444" s="18"/>
      <c r="CI444" s="18"/>
      <c r="CK444" s="18"/>
      <c r="CL444" s="18"/>
      <c r="CN444" s="18"/>
      <c r="CO444" s="18"/>
      <c r="CP444" s="18"/>
      <c r="CT444" s="18"/>
      <c r="CU444" s="18"/>
      <c r="CV444" s="18"/>
      <c r="CW444" s="18"/>
      <c r="CX444" s="18"/>
      <c r="CY444" s="18"/>
      <c r="CZ444" s="18"/>
      <c r="DA444" s="18"/>
      <c r="DB444" s="18"/>
      <c r="DC444" s="18"/>
      <c r="DD444" s="18"/>
      <c r="DF444" s="18"/>
      <c r="DH444" s="18"/>
      <c r="ED444" s="31"/>
      <c r="EE444" s="31"/>
      <c r="ER444" s="18"/>
      <c r="ET444" s="28"/>
      <c r="EU444" s="28"/>
      <c r="EV444" s="28"/>
      <c r="EW444" s="18"/>
      <c r="EX444" s="18"/>
      <c r="EY444" s="18"/>
      <c r="EZ444" s="18"/>
      <c r="FA444" s="18"/>
      <c r="FB444" s="18"/>
      <c r="FC444" s="18"/>
      <c r="FD444" s="18"/>
      <c r="FE444" s="18"/>
      <c r="FF444" s="18"/>
      <c r="FG444" s="18"/>
      <c r="FH444" s="18"/>
      <c r="FI444" s="18"/>
      <c r="FJ444" s="18"/>
      <c r="FK444" s="18"/>
      <c r="FL444" s="18"/>
      <c r="FM444" s="18"/>
      <c r="FN444" s="18"/>
      <c r="FO444" s="18"/>
      <c r="FQ444" s="18"/>
      <c r="FS444" s="18"/>
      <c r="FT444" s="18"/>
      <c r="FU444" s="18"/>
      <c r="FV444" s="18"/>
      <c r="FW444" s="18"/>
      <c r="FX444" s="18"/>
      <c r="FY444" s="18"/>
      <c r="FZ444" s="18"/>
      <c r="GB444" s="18"/>
      <c r="GE444" s="18"/>
    </row>
    <row r="445" spans="1:187" s="5" customFormat="1" x14ac:dyDescent="0.2">
      <c r="A445" s="26"/>
      <c r="G445" s="27"/>
      <c r="H445" s="27"/>
      <c r="I445" s="27"/>
      <c r="J445" s="27"/>
      <c r="K445" s="27"/>
      <c r="L445" s="27"/>
      <c r="M445" s="27"/>
      <c r="N445" s="27"/>
      <c r="O445" s="27"/>
      <c r="P445" s="27"/>
      <c r="Q445" s="27"/>
      <c r="R445" s="27"/>
      <c r="S445" s="27"/>
      <c r="T445" s="27"/>
      <c r="U445" s="27"/>
      <c r="V445" s="27"/>
      <c r="W445" s="27"/>
      <c r="X445" s="27"/>
      <c r="Y445" s="27"/>
      <c r="Z445" s="27"/>
      <c r="AA445" s="27"/>
      <c r="AB445" s="27"/>
      <c r="AC445" s="27"/>
      <c r="AD445" s="27"/>
      <c r="AR445" s="4"/>
      <c r="AS445" s="4"/>
      <c r="AU445" s="4"/>
      <c r="AV445" s="4"/>
      <c r="AX445" s="4"/>
      <c r="AY445" s="4"/>
      <c r="BA445" s="4"/>
      <c r="BB445" s="4"/>
      <c r="BD445" s="4"/>
      <c r="BE445" s="4"/>
      <c r="BG445" s="4"/>
      <c r="BH445" s="4"/>
      <c r="BJ445" s="4"/>
      <c r="BK445" s="4"/>
      <c r="BM445" s="4"/>
      <c r="BN445" s="4"/>
      <c r="BO445" s="4"/>
      <c r="BP445" s="4"/>
      <c r="BQ445" s="4"/>
      <c r="BR445" s="4"/>
      <c r="BS445" s="4"/>
      <c r="BT445" s="4"/>
      <c r="BU445" s="4"/>
      <c r="BV445" s="4"/>
      <c r="BW445" s="4"/>
      <c r="BX445" s="29"/>
      <c r="BY445" s="4"/>
      <c r="BZ445" s="4"/>
      <c r="CA445" s="18"/>
      <c r="CB445" s="18"/>
      <c r="CD445" s="18"/>
      <c r="CE445" s="18"/>
      <c r="CG445" s="18"/>
      <c r="CI445" s="18"/>
      <c r="CK445" s="18"/>
      <c r="CL445" s="18"/>
      <c r="CN445" s="18"/>
      <c r="CO445" s="18"/>
      <c r="CP445" s="18"/>
      <c r="CT445" s="18"/>
      <c r="CU445" s="18"/>
      <c r="CV445" s="18"/>
      <c r="CW445" s="18"/>
      <c r="CX445" s="18"/>
      <c r="CY445" s="18"/>
      <c r="CZ445" s="18"/>
      <c r="DA445" s="18"/>
      <c r="DB445" s="18"/>
      <c r="DC445" s="18"/>
      <c r="DD445" s="18"/>
      <c r="DF445" s="18"/>
      <c r="DH445" s="18"/>
      <c r="ED445" s="31"/>
      <c r="EE445" s="31"/>
      <c r="ER445" s="18"/>
      <c r="ET445" s="28"/>
      <c r="EU445" s="28"/>
      <c r="EV445" s="28"/>
      <c r="EW445" s="18"/>
      <c r="EX445" s="18"/>
      <c r="EY445" s="18"/>
      <c r="EZ445" s="18"/>
      <c r="FA445" s="18"/>
      <c r="FB445" s="18"/>
      <c r="FC445" s="18"/>
      <c r="FD445" s="18"/>
      <c r="FE445" s="18"/>
      <c r="FF445" s="18"/>
      <c r="FG445" s="18"/>
      <c r="FH445" s="18"/>
      <c r="FI445" s="18"/>
      <c r="FJ445" s="18"/>
      <c r="FK445" s="18"/>
      <c r="FL445" s="18"/>
      <c r="FM445" s="18"/>
      <c r="FO445" s="18"/>
      <c r="FP445" s="18"/>
      <c r="FQ445" s="18"/>
      <c r="FS445" s="18"/>
      <c r="FT445" s="18"/>
      <c r="FU445" s="18"/>
      <c r="FV445" s="18"/>
      <c r="FW445" s="18"/>
      <c r="FX445" s="18"/>
      <c r="FY445" s="18"/>
      <c r="FZ445" s="18"/>
      <c r="GB445" s="18"/>
      <c r="GE445" s="18"/>
    </row>
    <row r="446" spans="1:187" s="5" customFormat="1" x14ac:dyDescent="0.2">
      <c r="A446" s="26"/>
      <c r="G446" s="27"/>
      <c r="H446" s="27"/>
      <c r="I446" s="27"/>
      <c r="J446" s="27"/>
      <c r="K446" s="27"/>
      <c r="L446" s="27"/>
      <c r="M446" s="27"/>
      <c r="N446" s="27"/>
      <c r="O446" s="27"/>
      <c r="P446" s="27"/>
      <c r="Q446" s="27"/>
      <c r="R446" s="27"/>
      <c r="S446" s="27"/>
      <c r="T446" s="27"/>
      <c r="U446" s="27"/>
      <c r="V446" s="27"/>
      <c r="W446" s="27"/>
      <c r="X446" s="27"/>
      <c r="Y446" s="27"/>
      <c r="Z446" s="27"/>
      <c r="AA446" s="27"/>
      <c r="AB446" s="27"/>
      <c r="AC446" s="27"/>
      <c r="AD446" s="27"/>
      <c r="AR446" s="4"/>
      <c r="AS446" s="4"/>
      <c r="AU446" s="4"/>
      <c r="AV446" s="4"/>
      <c r="AX446" s="4"/>
      <c r="AY446" s="4"/>
      <c r="BA446" s="4"/>
      <c r="BB446" s="4"/>
      <c r="BD446" s="4"/>
      <c r="BE446" s="4"/>
      <c r="BG446" s="4"/>
      <c r="BH446" s="4"/>
      <c r="BJ446" s="4"/>
      <c r="BK446" s="4"/>
      <c r="BM446" s="4"/>
      <c r="BN446" s="4"/>
      <c r="BO446" s="4"/>
      <c r="BP446" s="4"/>
      <c r="BQ446" s="4"/>
      <c r="BR446" s="4"/>
      <c r="BS446" s="4"/>
      <c r="BT446" s="4"/>
      <c r="BU446" s="4"/>
      <c r="BV446" s="4"/>
      <c r="BW446" s="4"/>
      <c r="BX446" s="29"/>
      <c r="BY446" s="4"/>
      <c r="BZ446" s="4"/>
      <c r="CA446" s="18"/>
      <c r="CB446" s="18"/>
      <c r="CD446" s="18"/>
      <c r="CE446" s="18"/>
      <c r="CG446" s="18"/>
      <c r="CI446" s="18"/>
      <c r="CK446" s="18"/>
      <c r="CL446" s="18"/>
      <c r="CN446" s="18"/>
      <c r="CO446" s="18"/>
      <c r="CP446" s="18"/>
      <c r="CT446" s="18"/>
      <c r="CU446" s="18"/>
      <c r="CV446" s="18"/>
      <c r="CW446" s="18"/>
      <c r="CX446" s="18"/>
      <c r="CY446" s="18"/>
      <c r="CZ446" s="18"/>
      <c r="DA446" s="18"/>
      <c r="DB446" s="18"/>
      <c r="DC446" s="18"/>
      <c r="DD446" s="18"/>
      <c r="DF446" s="18"/>
      <c r="DH446" s="18"/>
      <c r="ED446" s="31"/>
      <c r="EE446" s="31"/>
      <c r="ER446" s="18"/>
      <c r="ET446" s="28"/>
      <c r="EU446" s="28"/>
      <c r="EV446" s="28"/>
      <c r="EW446" s="18"/>
      <c r="EX446" s="18"/>
      <c r="EY446" s="18"/>
      <c r="EZ446" s="18"/>
      <c r="FA446" s="18"/>
      <c r="FB446" s="18"/>
      <c r="FC446" s="18"/>
      <c r="FD446" s="18"/>
      <c r="FE446" s="18"/>
      <c r="FF446" s="18"/>
      <c r="FG446" s="18"/>
      <c r="FH446" s="18"/>
      <c r="FI446" s="18"/>
      <c r="FJ446" s="18"/>
      <c r="FK446" s="18"/>
      <c r="FL446" s="18"/>
      <c r="FM446" s="18"/>
      <c r="FO446" s="18"/>
      <c r="FP446" s="18"/>
      <c r="FQ446" s="18"/>
      <c r="FS446" s="18"/>
      <c r="FT446" s="18"/>
      <c r="FU446" s="18"/>
      <c r="FV446" s="18"/>
      <c r="FW446" s="18"/>
      <c r="FX446" s="18"/>
      <c r="FY446" s="18"/>
      <c r="FZ446" s="18"/>
      <c r="GB446" s="18"/>
      <c r="GE446" s="18"/>
    </row>
    <row r="447" spans="1:187" s="5" customFormat="1" x14ac:dyDescent="0.2">
      <c r="A447" s="26"/>
      <c r="F447" s="18"/>
      <c r="G447" s="27"/>
      <c r="H447" s="27"/>
      <c r="I447" s="27"/>
      <c r="J447" s="27"/>
      <c r="K447" s="27"/>
      <c r="L447" s="27"/>
      <c r="M447" s="27"/>
      <c r="N447" s="27"/>
      <c r="O447" s="27"/>
      <c r="P447" s="27"/>
      <c r="Q447" s="27"/>
      <c r="R447" s="27"/>
      <c r="S447" s="27"/>
      <c r="T447" s="27"/>
      <c r="U447" s="27"/>
      <c r="V447" s="27"/>
      <c r="W447" s="27"/>
      <c r="X447" s="27"/>
      <c r="Y447" s="27"/>
      <c r="Z447" s="27"/>
      <c r="AA447" s="27"/>
      <c r="AB447" s="27"/>
      <c r="AC447" s="27"/>
      <c r="AD447" s="27"/>
      <c r="AR447" s="4"/>
      <c r="AS447" s="4"/>
      <c r="AU447" s="4"/>
      <c r="AV447" s="4"/>
      <c r="AX447" s="4"/>
      <c r="AY447" s="4"/>
      <c r="BA447" s="4"/>
      <c r="BB447" s="4"/>
      <c r="BD447" s="4"/>
      <c r="BE447" s="4"/>
      <c r="BG447" s="4"/>
      <c r="BH447" s="4"/>
      <c r="BJ447" s="4"/>
      <c r="BK447" s="4"/>
      <c r="BM447" s="4"/>
      <c r="BN447" s="4"/>
      <c r="BO447" s="4"/>
      <c r="BP447" s="4"/>
      <c r="BQ447" s="4"/>
      <c r="BR447" s="4"/>
      <c r="BS447" s="4"/>
      <c r="BT447" s="4"/>
      <c r="BU447" s="4"/>
      <c r="BV447" s="4"/>
      <c r="BW447" s="4"/>
      <c r="BX447" s="29"/>
      <c r="BY447" s="4"/>
      <c r="BZ447" s="4"/>
      <c r="CA447" s="18"/>
      <c r="CB447" s="18"/>
      <c r="CD447" s="18"/>
      <c r="CE447" s="18"/>
      <c r="CG447" s="18"/>
      <c r="CI447" s="18"/>
      <c r="CK447" s="18"/>
      <c r="CL447" s="18"/>
      <c r="CN447" s="18"/>
      <c r="CO447" s="18"/>
      <c r="CP447" s="18"/>
      <c r="CT447" s="18"/>
      <c r="CU447" s="18"/>
      <c r="CV447" s="18"/>
      <c r="CW447" s="18"/>
      <c r="CX447" s="18"/>
      <c r="CY447" s="18"/>
      <c r="CZ447" s="18"/>
      <c r="DA447" s="18"/>
      <c r="DB447" s="18"/>
      <c r="DC447" s="18"/>
      <c r="DD447" s="18"/>
      <c r="DF447" s="18"/>
      <c r="DH447" s="18"/>
      <c r="ED447" s="31"/>
      <c r="EE447" s="31"/>
      <c r="ET447" s="28"/>
      <c r="EU447" s="28"/>
      <c r="EV447" s="28"/>
      <c r="EW447" s="18"/>
      <c r="EX447" s="18"/>
      <c r="EY447" s="18"/>
      <c r="EZ447" s="18"/>
      <c r="FA447" s="18"/>
      <c r="FB447" s="18"/>
      <c r="FC447" s="18"/>
      <c r="FD447" s="18"/>
      <c r="FE447" s="18"/>
      <c r="FF447" s="18"/>
      <c r="FG447" s="18"/>
      <c r="FH447" s="18"/>
      <c r="FI447" s="18"/>
      <c r="FJ447" s="18"/>
      <c r="FK447" s="18"/>
      <c r="FL447" s="18"/>
      <c r="FM447" s="18"/>
      <c r="FO447" s="18"/>
      <c r="FQ447" s="18"/>
      <c r="FS447" s="18"/>
      <c r="FU447" s="18"/>
      <c r="FV447" s="18"/>
      <c r="FW447" s="18"/>
      <c r="FX447" s="18"/>
      <c r="FY447" s="18"/>
      <c r="FZ447" s="18"/>
      <c r="GA447" s="18"/>
      <c r="GB447" s="18"/>
      <c r="GE447" s="18"/>
    </row>
    <row r="448" spans="1:187" s="5" customFormat="1" x14ac:dyDescent="0.2">
      <c r="A448" s="26"/>
      <c r="G448" s="27"/>
      <c r="H448" s="27"/>
      <c r="I448" s="27"/>
      <c r="J448" s="27"/>
      <c r="K448" s="27"/>
      <c r="L448" s="27"/>
      <c r="M448" s="27"/>
      <c r="N448" s="27"/>
      <c r="O448" s="27"/>
      <c r="P448" s="27"/>
      <c r="Q448" s="27"/>
      <c r="R448" s="27"/>
      <c r="S448" s="27"/>
      <c r="T448" s="27"/>
      <c r="U448" s="27"/>
      <c r="V448" s="27"/>
      <c r="W448" s="27"/>
      <c r="X448" s="27"/>
      <c r="Y448" s="27"/>
      <c r="Z448" s="27"/>
      <c r="AA448" s="27"/>
      <c r="AB448" s="27"/>
      <c r="AC448" s="27"/>
      <c r="AD448" s="27"/>
      <c r="AR448" s="4"/>
      <c r="AS448" s="4"/>
      <c r="AU448" s="4"/>
      <c r="AV448" s="4"/>
      <c r="AX448" s="4"/>
      <c r="AY448" s="4"/>
      <c r="BA448" s="4"/>
      <c r="BB448" s="4"/>
      <c r="BD448" s="4"/>
      <c r="BE448" s="4"/>
      <c r="BG448" s="4"/>
      <c r="BH448" s="4"/>
      <c r="BJ448" s="4"/>
      <c r="BK448" s="4"/>
      <c r="BM448" s="4"/>
      <c r="BN448" s="4"/>
      <c r="BO448" s="4"/>
      <c r="BP448" s="4"/>
      <c r="BQ448" s="4"/>
      <c r="BR448" s="4"/>
      <c r="BS448" s="4"/>
      <c r="BT448" s="4"/>
      <c r="BU448" s="4"/>
      <c r="BV448" s="4"/>
      <c r="BW448" s="4"/>
      <c r="BX448" s="29"/>
      <c r="BY448" s="4"/>
      <c r="BZ448" s="4"/>
      <c r="CA448" s="18"/>
      <c r="CB448" s="18"/>
      <c r="CD448" s="18"/>
      <c r="CE448" s="18"/>
      <c r="CG448" s="18"/>
      <c r="CI448" s="18"/>
      <c r="CK448" s="18"/>
      <c r="CL448" s="18"/>
      <c r="CN448" s="18"/>
      <c r="CO448" s="18"/>
      <c r="CP448" s="18"/>
      <c r="CT448" s="18"/>
      <c r="CU448" s="18"/>
      <c r="CV448" s="18"/>
      <c r="CW448" s="18"/>
      <c r="CX448" s="18"/>
      <c r="CY448" s="18"/>
      <c r="CZ448" s="18"/>
      <c r="DA448" s="18"/>
      <c r="DB448" s="18"/>
      <c r="DC448" s="18"/>
      <c r="DD448" s="18"/>
      <c r="DF448" s="18"/>
      <c r="DH448" s="18"/>
      <c r="ED448" s="31"/>
      <c r="EE448" s="31"/>
      <c r="ER448" s="18"/>
      <c r="ET448" s="28"/>
      <c r="EU448" s="28"/>
      <c r="EV448" s="28"/>
      <c r="EW448" s="18"/>
      <c r="EX448" s="18"/>
      <c r="EY448" s="18"/>
      <c r="EZ448" s="18"/>
      <c r="FA448" s="18"/>
      <c r="FB448" s="18"/>
      <c r="FC448" s="18"/>
      <c r="FD448" s="18"/>
      <c r="FE448" s="18"/>
      <c r="FF448" s="18"/>
      <c r="FG448" s="18"/>
      <c r="FH448" s="18"/>
      <c r="FI448" s="18"/>
      <c r="FJ448" s="18"/>
      <c r="FK448" s="18"/>
      <c r="FL448" s="18"/>
      <c r="FM448" s="18"/>
      <c r="FO448" s="18"/>
      <c r="FP448" s="18"/>
      <c r="FQ448" s="18"/>
      <c r="FS448" s="18"/>
      <c r="FT448" s="18"/>
      <c r="FU448" s="18"/>
      <c r="FV448" s="18"/>
      <c r="FW448" s="18"/>
      <c r="FX448" s="18"/>
      <c r="FY448" s="18"/>
      <c r="FZ448" s="18"/>
      <c r="GB448" s="18"/>
      <c r="GE448" s="18"/>
    </row>
    <row r="449" spans="1:187" s="5" customFormat="1" x14ac:dyDescent="0.2">
      <c r="A449" s="26"/>
      <c r="G449" s="27"/>
      <c r="H449" s="27"/>
      <c r="I449" s="27"/>
      <c r="J449" s="27"/>
      <c r="K449" s="27"/>
      <c r="L449" s="27"/>
      <c r="M449" s="27"/>
      <c r="N449" s="27"/>
      <c r="O449" s="27"/>
      <c r="P449" s="27"/>
      <c r="Q449" s="27"/>
      <c r="R449" s="27"/>
      <c r="S449" s="27"/>
      <c r="T449" s="27"/>
      <c r="U449" s="27"/>
      <c r="V449" s="27"/>
      <c r="W449" s="27"/>
      <c r="X449" s="27"/>
      <c r="Y449" s="27"/>
      <c r="Z449" s="27"/>
      <c r="AA449" s="27"/>
      <c r="AB449" s="27"/>
      <c r="AC449" s="27"/>
      <c r="AD449" s="27"/>
      <c r="AR449" s="4"/>
      <c r="AS449" s="4"/>
      <c r="AU449" s="4"/>
      <c r="AV449" s="4"/>
      <c r="AX449" s="4"/>
      <c r="AY449" s="4"/>
      <c r="BA449" s="4"/>
      <c r="BB449" s="4"/>
      <c r="BD449" s="4"/>
      <c r="BE449" s="4"/>
      <c r="BG449" s="4"/>
      <c r="BH449" s="4"/>
      <c r="BJ449" s="4"/>
      <c r="BK449" s="4"/>
      <c r="BM449" s="4"/>
      <c r="BN449" s="4"/>
      <c r="BO449" s="4"/>
      <c r="BP449" s="4"/>
      <c r="BQ449" s="4"/>
      <c r="BR449" s="4"/>
      <c r="BS449" s="4"/>
      <c r="BT449" s="4"/>
      <c r="BU449" s="4"/>
      <c r="BV449" s="4"/>
      <c r="BW449" s="4"/>
      <c r="BX449" s="29"/>
      <c r="BY449" s="4"/>
      <c r="BZ449" s="4"/>
      <c r="CA449" s="18"/>
      <c r="CB449" s="18"/>
      <c r="CD449" s="18"/>
      <c r="CE449" s="18"/>
      <c r="CG449" s="18"/>
      <c r="CI449" s="18"/>
      <c r="CK449" s="18"/>
      <c r="CL449" s="18"/>
      <c r="CN449" s="18"/>
      <c r="CO449" s="18"/>
      <c r="CP449" s="18"/>
      <c r="CT449" s="18"/>
      <c r="CU449" s="18"/>
      <c r="CV449" s="18"/>
      <c r="CW449" s="18"/>
      <c r="CX449" s="18"/>
      <c r="CY449" s="18"/>
      <c r="CZ449" s="18"/>
      <c r="DA449" s="18"/>
      <c r="DB449" s="18"/>
      <c r="DC449" s="18"/>
      <c r="DD449" s="18"/>
      <c r="DF449" s="18"/>
      <c r="DH449" s="18"/>
      <c r="ED449" s="31"/>
      <c r="EE449" s="31"/>
      <c r="ER449" s="18"/>
      <c r="ET449" s="28"/>
      <c r="EU449" s="28"/>
      <c r="EV449" s="28"/>
      <c r="EW449" s="18"/>
      <c r="EX449" s="18"/>
      <c r="EY449" s="18"/>
      <c r="EZ449" s="18"/>
      <c r="FA449" s="18"/>
      <c r="FB449" s="18"/>
      <c r="FC449" s="18"/>
      <c r="FD449" s="18"/>
      <c r="FE449" s="18"/>
      <c r="FF449" s="18"/>
      <c r="FG449" s="18"/>
      <c r="FH449" s="18"/>
      <c r="FI449" s="18"/>
      <c r="FJ449" s="18"/>
      <c r="FK449" s="18"/>
      <c r="FL449" s="18"/>
      <c r="FM449" s="18"/>
      <c r="FO449" s="18"/>
      <c r="FP449" s="18"/>
      <c r="FQ449" s="18"/>
      <c r="FS449" s="18"/>
      <c r="FT449" s="18"/>
      <c r="FU449" s="18"/>
      <c r="FV449" s="18"/>
      <c r="FW449" s="18"/>
      <c r="FX449" s="18"/>
      <c r="FY449" s="18"/>
      <c r="FZ449" s="18"/>
      <c r="GB449" s="18"/>
      <c r="GE449" s="18"/>
    </row>
    <row r="450" spans="1:187" s="5" customFormat="1" x14ac:dyDescent="0.2">
      <c r="A450" s="26"/>
      <c r="G450" s="27"/>
      <c r="H450" s="27"/>
      <c r="I450" s="27"/>
      <c r="J450" s="27"/>
      <c r="K450" s="27"/>
      <c r="L450" s="27"/>
      <c r="M450" s="27"/>
      <c r="N450" s="27"/>
      <c r="O450" s="27"/>
      <c r="P450" s="27"/>
      <c r="Q450" s="27"/>
      <c r="R450" s="27"/>
      <c r="S450" s="27"/>
      <c r="T450" s="27"/>
      <c r="U450" s="27"/>
      <c r="V450" s="27"/>
      <c r="W450" s="27"/>
      <c r="X450" s="27"/>
      <c r="Y450" s="27"/>
      <c r="Z450" s="27"/>
      <c r="AA450" s="27"/>
      <c r="AB450" s="27"/>
      <c r="AC450" s="27"/>
      <c r="AD450" s="27"/>
      <c r="AR450" s="4"/>
      <c r="AS450" s="4"/>
      <c r="AU450" s="4"/>
      <c r="AV450" s="4"/>
      <c r="AX450" s="4"/>
      <c r="AY450" s="4"/>
      <c r="BA450" s="4"/>
      <c r="BB450" s="4"/>
      <c r="BD450" s="4"/>
      <c r="BE450" s="4"/>
      <c r="BG450" s="4"/>
      <c r="BH450" s="4"/>
      <c r="BJ450" s="4"/>
      <c r="BK450" s="4"/>
      <c r="BM450" s="4"/>
      <c r="BN450" s="4"/>
      <c r="BO450" s="4"/>
      <c r="BP450" s="4"/>
      <c r="BQ450" s="4"/>
      <c r="BR450" s="4"/>
      <c r="BS450" s="4"/>
      <c r="BT450" s="4"/>
      <c r="BU450" s="4"/>
      <c r="BV450" s="4"/>
      <c r="BW450" s="4"/>
      <c r="BX450" s="29"/>
      <c r="BY450" s="4"/>
      <c r="BZ450" s="4"/>
      <c r="CA450" s="18"/>
      <c r="CB450" s="18"/>
      <c r="CD450" s="18"/>
      <c r="CE450" s="18"/>
      <c r="CG450" s="18"/>
      <c r="CI450" s="18"/>
      <c r="CK450" s="18"/>
      <c r="CL450" s="18"/>
      <c r="CN450" s="18"/>
      <c r="CO450" s="18"/>
      <c r="CP450" s="18"/>
      <c r="CT450" s="18"/>
      <c r="CU450" s="18"/>
      <c r="CV450" s="18"/>
      <c r="CW450" s="18"/>
      <c r="CX450" s="18"/>
      <c r="CY450" s="18"/>
      <c r="CZ450" s="18"/>
      <c r="DA450" s="18"/>
      <c r="DB450" s="18"/>
      <c r="DC450" s="18"/>
      <c r="DD450" s="18"/>
      <c r="DF450" s="18"/>
      <c r="DH450" s="18"/>
      <c r="ED450" s="31"/>
      <c r="EE450" s="31"/>
      <c r="ER450" s="18"/>
      <c r="ET450" s="28"/>
      <c r="EU450" s="28"/>
      <c r="EV450" s="28"/>
      <c r="EW450" s="18"/>
      <c r="EX450" s="18"/>
      <c r="EY450" s="18"/>
      <c r="EZ450" s="18"/>
      <c r="FA450" s="18"/>
      <c r="FB450" s="18"/>
      <c r="FC450" s="18"/>
      <c r="FD450" s="18"/>
      <c r="FE450" s="18"/>
      <c r="FF450" s="18"/>
      <c r="FG450" s="18"/>
      <c r="FH450" s="18"/>
      <c r="FI450" s="18"/>
      <c r="FJ450" s="18"/>
      <c r="FK450" s="18"/>
      <c r="FL450" s="18"/>
      <c r="FM450" s="18"/>
      <c r="FO450" s="18"/>
      <c r="FP450" s="18"/>
      <c r="FQ450" s="18"/>
      <c r="FS450" s="18"/>
      <c r="FT450" s="18"/>
      <c r="FU450" s="18"/>
      <c r="FV450" s="18"/>
      <c r="FW450" s="18"/>
      <c r="FX450" s="18"/>
      <c r="FY450" s="18"/>
      <c r="FZ450" s="18"/>
      <c r="GB450" s="18"/>
      <c r="GE450" s="18"/>
    </row>
    <row r="451" spans="1:187" s="5" customFormat="1" x14ac:dyDescent="0.2">
      <c r="A451" s="26"/>
      <c r="G451" s="27"/>
      <c r="H451" s="27"/>
      <c r="I451" s="27"/>
      <c r="J451" s="27"/>
      <c r="K451" s="27"/>
      <c r="L451" s="27"/>
      <c r="M451" s="27"/>
      <c r="N451" s="27"/>
      <c r="O451" s="27"/>
      <c r="P451" s="27"/>
      <c r="Q451" s="27"/>
      <c r="R451" s="27"/>
      <c r="S451" s="27"/>
      <c r="T451" s="27"/>
      <c r="U451" s="27"/>
      <c r="V451" s="27"/>
      <c r="W451" s="27"/>
      <c r="X451" s="27"/>
      <c r="Y451" s="27"/>
      <c r="Z451" s="27"/>
      <c r="AA451" s="27"/>
      <c r="AB451" s="27"/>
      <c r="AC451" s="27"/>
      <c r="AD451" s="27"/>
      <c r="AR451" s="4"/>
      <c r="AS451" s="4"/>
      <c r="AU451" s="4"/>
      <c r="AV451" s="4"/>
      <c r="AX451" s="4"/>
      <c r="AY451" s="4"/>
      <c r="BA451" s="4"/>
      <c r="BB451" s="4"/>
      <c r="BD451" s="4"/>
      <c r="BE451" s="4"/>
      <c r="BG451" s="4"/>
      <c r="BH451" s="4"/>
      <c r="BJ451" s="4"/>
      <c r="BK451" s="4"/>
      <c r="BM451" s="4"/>
      <c r="BN451" s="4"/>
      <c r="BO451" s="4"/>
      <c r="BP451" s="4"/>
      <c r="BQ451" s="4"/>
      <c r="BR451" s="4"/>
      <c r="BS451" s="4"/>
      <c r="BT451" s="4"/>
      <c r="BU451" s="4"/>
      <c r="BV451" s="4"/>
      <c r="BW451" s="4"/>
      <c r="BX451" s="29"/>
      <c r="BY451" s="4"/>
      <c r="BZ451" s="4"/>
      <c r="CA451" s="18"/>
      <c r="CB451" s="18"/>
      <c r="CD451" s="18"/>
      <c r="CE451" s="18"/>
      <c r="CG451" s="18"/>
      <c r="CI451" s="18"/>
      <c r="CK451" s="18"/>
      <c r="CL451" s="18"/>
      <c r="CN451" s="18"/>
      <c r="CO451" s="18"/>
      <c r="CP451" s="18"/>
      <c r="CT451" s="18"/>
      <c r="CU451" s="18"/>
      <c r="CV451" s="18"/>
      <c r="CW451" s="18"/>
      <c r="CX451" s="18"/>
      <c r="CY451" s="18"/>
      <c r="CZ451" s="18"/>
      <c r="DA451" s="18"/>
      <c r="DB451" s="18"/>
      <c r="DC451" s="18"/>
      <c r="DD451" s="18"/>
      <c r="DF451" s="18"/>
      <c r="DH451" s="18"/>
      <c r="ED451" s="31"/>
      <c r="EE451" s="31"/>
      <c r="ER451" s="18"/>
      <c r="ET451" s="28"/>
      <c r="EU451" s="28"/>
      <c r="EV451" s="28"/>
      <c r="EW451" s="18"/>
      <c r="EX451" s="18"/>
      <c r="EY451" s="18"/>
      <c r="EZ451" s="18"/>
      <c r="FA451" s="18"/>
      <c r="FB451" s="18"/>
      <c r="FC451" s="18"/>
      <c r="FD451" s="18"/>
      <c r="FE451" s="18"/>
      <c r="FF451" s="18"/>
      <c r="FG451" s="18"/>
      <c r="FH451" s="18"/>
      <c r="FI451" s="18"/>
      <c r="FJ451" s="18"/>
      <c r="FK451" s="18"/>
      <c r="FL451" s="18"/>
      <c r="FM451" s="18"/>
      <c r="FO451" s="18"/>
      <c r="FP451" s="18"/>
      <c r="FQ451" s="18"/>
      <c r="FS451" s="18"/>
      <c r="FT451" s="18"/>
      <c r="FU451" s="18"/>
      <c r="FV451" s="18"/>
      <c r="FW451" s="18"/>
      <c r="FX451" s="18"/>
      <c r="FY451" s="18"/>
      <c r="FZ451" s="18"/>
      <c r="GB451" s="18"/>
      <c r="GD451" s="18"/>
      <c r="GE451" s="18"/>
    </row>
    <row r="452" spans="1:187" s="5" customFormat="1" x14ac:dyDescent="0.2">
      <c r="A452" s="26"/>
      <c r="G452" s="27"/>
      <c r="H452" s="27"/>
      <c r="I452" s="27"/>
      <c r="J452" s="27"/>
      <c r="K452" s="27"/>
      <c r="L452" s="27"/>
      <c r="M452" s="27"/>
      <c r="N452" s="27"/>
      <c r="O452" s="27"/>
      <c r="P452" s="27"/>
      <c r="Q452" s="27"/>
      <c r="R452" s="27"/>
      <c r="S452" s="27"/>
      <c r="T452" s="27"/>
      <c r="U452" s="27"/>
      <c r="V452" s="27"/>
      <c r="W452" s="27"/>
      <c r="X452" s="27"/>
      <c r="Y452" s="27"/>
      <c r="Z452" s="27"/>
      <c r="AA452" s="27"/>
      <c r="AB452" s="27"/>
      <c r="AC452" s="27"/>
      <c r="AD452" s="27"/>
      <c r="AR452" s="4"/>
      <c r="AS452" s="4"/>
      <c r="AU452" s="4"/>
      <c r="AV452" s="4"/>
      <c r="AX452" s="4"/>
      <c r="AY452" s="4"/>
      <c r="BA452" s="4"/>
      <c r="BB452" s="4"/>
      <c r="BD452" s="4"/>
      <c r="BE452" s="4"/>
      <c r="BG452" s="4"/>
      <c r="BH452" s="4"/>
      <c r="BJ452" s="4"/>
      <c r="BK452" s="4"/>
      <c r="BM452" s="4"/>
      <c r="BN452" s="4"/>
      <c r="BO452" s="4"/>
      <c r="BP452" s="4"/>
      <c r="BQ452" s="4"/>
      <c r="BR452" s="4"/>
      <c r="BS452" s="4"/>
      <c r="BT452" s="4"/>
      <c r="BU452" s="4"/>
      <c r="BV452" s="4"/>
      <c r="BW452" s="4"/>
      <c r="BX452" s="29"/>
      <c r="BY452" s="4"/>
      <c r="BZ452" s="4"/>
      <c r="CA452" s="18"/>
      <c r="CB452" s="18"/>
      <c r="CD452" s="18"/>
      <c r="CE452" s="18"/>
      <c r="CG452" s="18"/>
      <c r="CI452" s="18"/>
      <c r="CK452" s="18"/>
      <c r="CL452" s="18"/>
      <c r="CN452" s="18"/>
      <c r="CO452" s="18"/>
      <c r="CP452" s="18"/>
      <c r="CT452" s="18"/>
      <c r="CU452" s="18"/>
      <c r="CV452" s="18"/>
      <c r="CW452" s="18"/>
      <c r="CX452" s="18"/>
      <c r="CY452" s="18"/>
      <c r="CZ452" s="18"/>
      <c r="DA452" s="18"/>
      <c r="DB452" s="18"/>
      <c r="DC452" s="18"/>
      <c r="DD452" s="18"/>
      <c r="DF452" s="18"/>
      <c r="DH452" s="18"/>
      <c r="ED452" s="31"/>
      <c r="EE452" s="31"/>
      <c r="ET452" s="28"/>
      <c r="EU452" s="28"/>
      <c r="EV452" s="28"/>
      <c r="EW452" s="18"/>
      <c r="FA452" s="18"/>
      <c r="FB452" s="18"/>
      <c r="FC452" s="18"/>
      <c r="FD452" s="18"/>
      <c r="FE452" s="18"/>
      <c r="FF452" s="18"/>
      <c r="FG452" s="18"/>
      <c r="FJ452" s="18"/>
      <c r="FK452" s="18"/>
      <c r="FL452" s="18"/>
      <c r="FM452" s="18"/>
      <c r="FO452" s="18"/>
      <c r="FQ452" s="18"/>
      <c r="FS452" s="18"/>
      <c r="FU452" s="18"/>
      <c r="FV452" s="18"/>
      <c r="FW452" s="18"/>
      <c r="FX452" s="18"/>
      <c r="FY452" s="18"/>
      <c r="FZ452" s="18"/>
      <c r="GB452" s="18"/>
      <c r="GD452" s="18"/>
      <c r="GE452" s="18"/>
    </row>
    <row r="453" spans="1:187" s="5" customFormat="1" x14ac:dyDescent="0.2">
      <c r="A453" s="26"/>
      <c r="G453" s="27"/>
      <c r="H453" s="27"/>
      <c r="I453" s="27"/>
      <c r="J453" s="27"/>
      <c r="K453" s="27"/>
      <c r="L453" s="27"/>
      <c r="M453" s="27"/>
      <c r="N453" s="27"/>
      <c r="O453" s="27"/>
      <c r="P453" s="27"/>
      <c r="Q453" s="27"/>
      <c r="R453" s="27"/>
      <c r="S453" s="27"/>
      <c r="T453" s="27"/>
      <c r="U453" s="27"/>
      <c r="V453" s="27"/>
      <c r="W453" s="27"/>
      <c r="X453" s="27"/>
      <c r="Y453" s="27"/>
      <c r="Z453" s="27"/>
      <c r="AA453" s="27"/>
      <c r="AB453" s="27"/>
      <c r="AC453" s="27"/>
      <c r="AD453" s="27"/>
      <c r="AR453" s="4"/>
      <c r="AS453" s="4"/>
      <c r="AU453" s="4"/>
      <c r="AV453" s="4"/>
      <c r="AX453" s="4"/>
      <c r="AY453" s="4"/>
      <c r="BA453" s="4"/>
      <c r="BB453" s="4"/>
      <c r="BD453" s="4"/>
      <c r="BE453" s="4"/>
      <c r="BG453" s="4"/>
      <c r="BH453" s="4"/>
      <c r="BJ453" s="4"/>
      <c r="BK453" s="4"/>
      <c r="BM453" s="4"/>
      <c r="BN453" s="4"/>
      <c r="BO453" s="4"/>
      <c r="BP453" s="4"/>
      <c r="BQ453" s="4"/>
      <c r="BR453" s="4"/>
      <c r="BS453" s="4"/>
      <c r="BT453" s="4"/>
      <c r="BU453" s="4"/>
      <c r="BV453" s="4"/>
      <c r="BW453" s="4"/>
      <c r="BX453" s="29"/>
      <c r="BY453" s="4"/>
      <c r="BZ453" s="4"/>
      <c r="CA453" s="18"/>
      <c r="CB453" s="18"/>
      <c r="CD453" s="18"/>
      <c r="CE453" s="18"/>
      <c r="CG453" s="18"/>
      <c r="CI453" s="18"/>
      <c r="CK453" s="18"/>
      <c r="CL453" s="18"/>
      <c r="CN453" s="18"/>
      <c r="CO453" s="18"/>
      <c r="CP453" s="18"/>
      <c r="CT453" s="18"/>
      <c r="CU453" s="18"/>
      <c r="CV453" s="18"/>
      <c r="CW453" s="18"/>
      <c r="CX453" s="18"/>
      <c r="CY453" s="18"/>
      <c r="CZ453" s="18"/>
      <c r="DA453" s="18"/>
      <c r="DB453" s="18"/>
      <c r="DC453" s="18"/>
      <c r="DD453" s="18"/>
      <c r="DF453" s="18"/>
      <c r="DH453" s="18"/>
      <c r="ED453" s="31"/>
      <c r="EE453" s="31"/>
      <c r="ET453" s="28"/>
      <c r="EU453" s="28"/>
      <c r="EV453" s="28"/>
      <c r="EW453" s="18"/>
      <c r="FA453" s="18"/>
      <c r="FB453" s="18"/>
      <c r="FC453" s="18"/>
      <c r="FD453" s="18"/>
      <c r="FE453" s="18"/>
      <c r="FF453" s="18"/>
      <c r="FG453" s="18"/>
      <c r="FJ453" s="18"/>
      <c r="FK453" s="18"/>
      <c r="FL453" s="18"/>
      <c r="FM453" s="18"/>
      <c r="FO453" s="18"/>
      <c r="FQ453" s="18"/>
      <c r="FS453" s="18"/>
      <c r="FU453" s="18"/>
      <c r="FV453" s="18"/>
      <c r="FW453" s="18"/>
      <c r="FX453" s="18"/>
      <c r="FY453" s="18"/>
      <c r="FZ453" s="18"/>
      <c r="GB453" s="18"/>
      <c r="GD453" s="18"/>
      <c r="GE453" s="18"/>
    </row>
    <row r="454" spans="1:187" s="5" customFormat="1" x14ac:dyDescent="0.2">
      <c r="A454" s="26"/>
      <c r="G454" s="27"/>
      <c r="H454" s="27"/>
      <c r="I454" s="27"/>
      <c r="J454" s="27"/>
      <c r="K454" s="27"/>
      <c r="L454" s="27"/>
      <c r="M454" s="27"/>
      <c r="N454" s="27"/>
      <c r="O454" s="27"/>
      <c r="P454" s="27"/>
      <c r="Q454" s="27"/>
      <c r="R454" s="27"/>
      <c r="S454" s="27"/>
      <c r="T454" s="27"/>
      <c r="U454" s="27"/>
      <c r="V454" s="27"/>
      <c r="W454" s="27"/>
      <c r="X454" s="27"/>
      <c r="Y454" s="27"/>
      <c r="Z454" s="27"/>
      <c r="AA454" s="27"/>
      <c r="AB454" s="27"/>
      <c r="AC454" s="27"/>
      <c r="AD454" s="27"/>
      <c r="AR454" s="4"/>
      <c r="AS454" s="4"/>
      <c r="AU454" s="4"/>
      <c r="AV454" s="4"/>
      <c r="AX454" s="4"/>
      <c r="AY454" s="4"/>
      <c r="BA454" s="4"/>
      <c r="BB454" s="4"/>
      <c r="BD454" s="4"/>
      <c r="BE454" s="4"/>
      <c r="BG454" s="4"/>
      <c r="BH454" s="4"/>
      <c r="BJ454" s="4"/>
      <c r="BK454" s="4"/>
      <c r="BM454" s="4"/>
      <c r="BN454" s="4"/>
      <c r="BO454" s="4"/>
      <c r="BP454" s="4"/>
      <c r="BQ454" s="4"/>
      <c r="BR454" s="4"/>
      <c r="BS454" s="4"/>
      <c r="BT454" s="4"/>
      <c r="BU454" s="4"/>
      <c r="BV454" s="4"/>
      <c r="BW454" s="4"/>
      <c r="BX454" s="29"/>
      <c r="BY454" s="4"/>
      <c r="BZ454" s="4"/>
      <c r="CA454" s="18"/>
      <c r="CB454" s="18"/>
      <c r="CD454" s="18"/>
      <c r="CE454" s="18"/>
      <c r="CG454" s="18"/>
      <c r="CI454" s="18"/>
      <c r="CK454" s="18"/>
      <c r="CL454" s="18"/>
      <c r="CN454" s="18"/>
      <c r="CO454" s="18"/>
      <c r="CP454" s="18"/>
      <c r="CT454" s="18"/>
      <c r="CU454" s="18"/>
      <c r="CV454" s="18"/>
      <c r="CW454" s="18"/>
      <c r="CX454" s="18"/>
      <c r="CY454" s="18"/>
      <c r="CZ454" s="18"/>
      <c r="DA454" s="18"/>
      <c r="DB454" s="18"/>
      <c r="DC454" s="18"/>
      <c r="DD454" s="18"/>
      <c r="DF454" s="18"/>
      <c r="DH454" s="18"/>
      <c r="ED454" s="31"/>
      <c r="EE454" s="31"/>
      <c r="ET454" s="28"/>
      <c r="EU454" s="28"/>
      <c r="EV454" s="28"/>
      <c r="EW454" s="18"/>
      <c r="FA454" s="18"/>
      <c r="FB454" s="18"/>
      <c r="FC454" s="18"/>
      <c r="FD454" s="18"/>
      <c r="FE454" s="18"/>
      <c r="FF454" s="18"/>
      <c r="FG454" s="18"/>
      <c r="FJ454" s="18"/>
      <c r="FK454" s="18"/>
      <c r="FL454" s="18"/>
      <c r="FM454" s="18"/>
      <c r="FO454" s="18"/>
      <c r="FQ454" s="18"/>
      <c r="FS454" s="18"/>
      <c r="FU454" s="18"/>
      <c r="FV454" s="18"/>
      <c r="FW454" s="18"/>
      <c r="FX454" s="18"/>
      <c r="FY454" s="18"/>
      <c r="FZ454" s="18"/>
      <c r="GB454" s="18"/>
      <c r="GD454" s="18"/>
      <c r="GE454" s="18"/>
    </row>
    <row r="455" spans="1:187" s="5" customFormat="1" x14ac:dyDescent="0.2">
      <c r="A455" s="26"/>
      <c r="G455" s="27"/>
      <c r="H455" s="27"/>
      <c r="I455" s="27"/>
      <c r="J455" s="27"/>
      <c r="K455" s="27"/>
      <c r="L455" s="27"/>
      <c r="M455" s="27"/>
      <c r="N455" s="27"/>
      <c r="O455" s="27"/>
      <c r="P455" s="27"/>
      <c r="Q455" s="27"/>
      <c r="R455" s="27"/>
      <c r="S455" s="27"/>
      <c r="T455" s="27"/>
      <c r="U455" s="27"/>
      <c r="V455" s="27"/>
      <c r="W455" s="27"/>
      <c r="X455" s="27"/>
      <c r="Y455" s="27"/>
      <c r="Z455" s="27"/>
      <c r="AA455" s="27"/>
      <c r="AB455" s="27"/>
      <c r="AC455" s="27"/>
      <c r="AD455" s="27"/>
      <c r="AR455" s="4"/>
      <c r="AS455" s="4"/>
      <c r="AU455" s="4"/>
      <c r="AV455" s="4"/>
      <c r="AX455" s="4"/>
      <c r="AY455" s="4"/>
      <c r="BA455" s="4"/>
      <c r="BB455" s="4"/>
      <c r="BD455" s="4"/>
      <c r="BE455" s="4"/>
      <c r="BG455" s="4"/>
      <c r="BH455" s="4"/>
      <c r="BJ455" s="4"/>
      <c r="BK455" s="4"/>
      <c r="BM455" s="4"/>
      <c r="BN455" s="4"/>
      <c r="BO455" s="4"/>
      <c r="BP455" s="4"/>
      <c r="BQ455" s="4"/>
      <c r="BR455" s="4"/>
      <c r="BS455" s="4"/>
      <c r="BT455" s="4"/>
      <c r="BU455" s="4"/>
      <c r="BV455" s="4"/>
      <c r="BW455" s="4"/>
      <c r="BX455" s="29"/>
      <c r="BY455" s="4"/>
      <c r="BZ455" s="4"/>
      <c r="CA455" s="18"/>
      <c r="CB455" s="18"/>
      <c r="CD455" s="18"/>
      <c r="CE455" s="18"/>
      <c r="CG455" s="18"/>
      <c r="CI455" s="18"/>
      <c r="CK455" s="18"/>
      <c r="CL455" s="18"/>
      <c r="CN455" s="18"/>
      <c r="CO455" s="18"/>
      <c r="CP455" s="18"/>
      <c r="CT455" s="18"/>
      <c r="CU455" s="18"/>
      <c r="CV455" s="18"/>
      <c r="CW455" s="18"/>
      <c r="CX455" s="18"/>
      <c r="CY455" s="18"/>
      <c r="CZ455" s="18"/>
      <c r="DA455" s="18"/>
      <c r="DB455" s="18"/>
      <c r="DC455" s="18"/>
      <c r="DD455" s="18"/>
      <c r="DF455" s="18"/>
      <c r="DH455" s="18"/>
      <c r="ED455" s="31"/>
      <c r="EE455" s="31"/>
      <c r="ET455" s="28"/>
      <c r="EU455" s="28"/>
      <c r="EV455" s="28"/>
      <c r="EW455" s="18"/>
      <c r="EX455" s="18"/>
      <c r="EY455" s="18"/>
      <c r="EZ455" s="18"/>
      <c r="FA455" s="18"/>
      <c r="FB455" s="18"/>
      <c r="FC455" s="18"/>
      <c r="FD455" s="18"/>
      <c r="FE455" s="18"/>
      <c r="FF455" s="18"/>
      <c r="FG455" s="18"/>
      <c r="FH455" s="18"/>
      <c r="FI455" s="18"/>
      <c r="FJ455" s="18"/>
      <c r="FK455" s="18"/>
      <c r="FL455" s="18"/>
      <c r="FM455" s="18"/>
      <c r="FN455" s="18"/>
      <c r="FO455" s="18"/>
      <c r="FQ455" s="18"/>
      <c r="FS455" s="18"/>
      <c r="FU455" s="18"/>
      <c r="FV455" s="18"/>
      <c r="FW455" s="18"/>
      <c r="FX455" s="18"/>
      <c r="FY455" s="18"/>
      <c r="FZ455" s="18"/>
      <c r="GB455" s="18"/>
      <c r="GD455" s="18"/>
      <c r="GE455" s="18"/>
    </row>
    <row r="456" spans="1:187" s="5" customFormat="1" x14ac:dyDescent="0.2">
      <c r="A456" s="26"/>
      <c r="G456" s="27"/>
      <c r="H456" s="27"/>
      <c r="I456" s="27"/>
      <c r="J456" s="27"/>
      <c r="K456" s="27"/>
      <c r="L456" s="27"/>
      <c r="M456" s="27"/>
      <c r="N456" s="27"/>
      <c r="O456" s="27"/>
      <c r="P456" s="27"/>
      <c r="Q456" s="27"/>
      <c r="R456" s="27"/>
      <c r="S456" s="27"/>
      <c r="T456" s="27"/>
      <c r="U456" s="27"/>
      <c r="V456" s="27"/>
      <c r="W456" s="27"/>
      <c r="X456" s="27"/>
      <c r="Y456" s="27"/>
      <c r="Z456" s="27"/>
      <c r="AA456" s="27"/>
      <c r="AB456" s="27"/>
      <c r="AC456" s="27"/>
      <c r="AD456" s="27"/>
      <c r="AR456" s="4"/>
      <c r="AS456" s="4"/>
      <c r="AU456" s="4"/>
      <c r="AV456" s="4"/>
      <c r="AX456" s="4"/>
      <c r="AY456" s="4"/>
      <c r="BA456" s="4"/>
      <c r="BB456" s="4"/>
      <c r="BD456" s="4"/>
      <c r="BE456" s="4"/>
      <c r="BG456" s="4"/>
      <c r="BH456" s="4"/>
      <c r="BJ456" s="4"/>
      <c r="BK456" s="4"/>
      <c r="BM456" s="4"/>
      <c r="BN456" s="4"/>
      <c r="BO456" s="4"/>
      <c r="BP456" s="4"/>
      <c r="BQ456" s="4"/>
      <c r="BR456" s="4"/>
      <c r="BS456" s="4"/>
      <c r="BT456" s="4"/>
      <c r="BU456" s="4"/>
      <c r="BV456" s="4"/>
      <c r="BW456" s="4"/>
      <c r="BX456" s="29"/>
      <c r="BY456" s="4"/>
      <c r="BZ456" s="4"/>
      <c r="CA456" s="18"/>
      <c r="CB456" s="18"/>
      <c r="CD456" s="18"/>
      <c r="CE456" s="18"/>
      <c r="CG456" s="18"/>
      <c r="CI456" s="18"/>
      <c r="CK456" s="18"/>
      <c r="CL456" s="18"/>
      <c r="CN456" s="18"/>
      <c r="CO456" s="18"/>
      <c r="CP456" s="18"/>
      <c r="CT456" s="18"/>
      <c r="CU456" s="18"/>
      <c r="CV456" s="18"/>
      <c r="CW456" s="18"/>
      <c r="CX456" s="18"/>
      <c r="CY456" s="18"/>
      <c r="CZ456" s="18"/>
      <c r="DA456" s="18"/>
      <c r="DB456" s="18"/>
      <c r="DC456" s="18"/>
      <c r="DD456" s="18"/>
      <c r="DF456" s="18"/>
      <c r="DH456" s="18"/>
      <c r="ED456" s="31"/>
      <c r="EE456" s="31"/>
      <c r="ER456" s="18"/>
      <c r="ET456" s="28"/>
      <c r="EU456" s="28"/>
      <c r="EV456" s="28"/>
      <c r="EW456" s="18"/>
      <c r="EX456" s="18"/>
      <c r="EY456" s="18"/>
      <c r="EZ456" s="18"/>
      <c r="FA456" s="18"/>
      <c r="FB456" s="18"/>
      <c r="FC456" s="18"/>
      <c r="FD456" s="18"/>
      <c r="FE456" s="18"/>
      <c r="FF456" s="18"/>
      <c r="FG456" s="18"/>
      <c r="FH456" s="18"/>
      <c r="FI456" s="18"/>
      <c r="FJ456" s="18"/>
      <c r="FK456" s="18"/>
      <c r="FL456" s="18"/>
      <c r="FM456" s="18"/>
      <c r="FN456" s="18"/>
      <c r="FO456" s="18"/>
      <c r="FP456" s="18"/>
      <c r="FQ456" s="18"/>
      <c r="FS456" s="18"/>
      <c r="FT456" s="18"/>
      <c r="FU456" s="18"/>
      <c r="FV456" s="18"/>
      <c r="FW456" s="18"/>
      <c r="FX456" s="18"/>
      <c r="FY456" s="18"/>
      <c r="FZ456" s="18"/>
      <c r="GB456" s="18"/>
      <c r="GE456" s="18"/>
    </row>
    <row r="457" spans="1:187" s="5" customFormat="1" x14ac:dyDescent="0.2">
      <c r="A457" s="26"/>
      <c r="G457" s="27"/>
      <c r="H457" s="27"/>
      <c r="I457" s="27"/>
      <c r="J457" s="27"/>
      <c r="K457" s="27"/>
      <c r="L457" s="27"/>
      <c r="M457" s="27"/>
      <c r="N457" s="27"/>
      <c r="O457" s="27"/>
      <c r="P457" s="27"/>
      <c r="Q457" s="27"/>
      <c r="R457" s="27"/>
      <c r="S457" s="27"/>
      <c r="T457" s="27"/>
      <c r="U457" s="27"/>
      <c r="V457" s="27"/>
      <c r="W457" s="27"/>
      <c r="X457" s="27"/>
      <c r="Y457" s="27"/>
      <c r="Z457" s="27"/>
      <c r="AA457" s="27"/>
      <c r="AB457" s="27"/>
      <c r="AC457" s="27"/>
      <c r="AD457" s="27"/>
      <c r="AR457" s="4"/>
      <c r="AS457" s="4"/>
      <c r="AU457" s="4"/>
      <c r="AV457" s="4"/>
      <c r="AX457" s="4"/>
      <c r="AY457" s="4"/>
      <c r="BA457" s="4"/>
      <c r="BB457" s="4"/>
      <c r="BD457" s="4"/>
      <c r="BE457" s="4"/>
      <c r="BG457" s="4"/>
      <c r="BH457" s="4"/>
      <c r="BJ457" s="4"/>
      <c r="BK457" s="4"/>
      <c r="BM457" s="4"/>
      <c r="BN457" s="4"/>
      <c r="BO457" s="4"/>
      <c r="BP457" s="4"/>
      <c r="BQ457" s="4"/>
      <c r="BR457" s="4"/>
      <c r="BS457" s="4"/>
      <c r="BT457" s="4"/>
      <c r="BU457" s="4"/>
      <c r="BV457" s="4"/>
      <c r="BW457" s="4"/>
      <c r="BX457" s="29"/>
      <c r="BY457" s="4"/>
      <c r="BZ457" s="4"/>
      <c r="CA457" s="18"/>
      <c r="CB457" s="18"/>
      <c r="CD457" s="18"/>
      <c r="CE457" s="18"/>
      <c r="CG457" s="18"/>
      <c r="CI457" s="18"/>
      <c r="CK457" s="18"/>
      <c r="CL457" s="18"/>
      <c r="CN457" s="18"/>
      <c r="CO457" s="18"/>
      <c r="CP457" s="18"/>
      <c r="CT457" s="18"/>
      <c r="CU457" s="18"/>
      <c r="CV457" s="18"/>
      <c r="CW457" s="18"/>
      <c r="CX457" s="18"/>
      <c r="CY457" s="18"/>
      <c r="CZ457" s="18"/>
      <c r="DA457" s="18"/>
      <c r="DB457" s="18"/>
      <c r="DC457" s="18"/>
      <c r="DD457" s="18"/>
      <c r="DF457" s="18"/>
      <c r="DH457" s="18"/>
      <c r="ED457" s="31"/>
      <c r="EE457" s="31"/>
      <c r="ET457" s="28"/>
      <c r="EU457" s="28"/>
      <c r="EV457" s="28"/>
      <c r="EW457" s="18"/>
      <c r="EX457" s="18"/>
      <c r="EY457" s="18"/>
      <c r="EZ457" s="18"/>
      <c r="FA457" s="18"/>
      <c r="FB457" s="18"/>
      <c r="FC457" s="18"/>
      <c r="FD457" s="18"/>
      <c r="FE457" s="18"/>
      <c r="FF457" s="18"/>
      <c r="FG457" s="18"/>
      <c r="FI457" s="18"/>
      <c r="FJ457" s="18"/>
      <c r="FK457" s="18"/>
      <c r="FL457" s="18"/>
      <c r="FM457" s="18"/>
      <c r="FN457" s="18"/>
      <c r="FO457" s="18"/>
      <c r="FQ457" s="18"/>
      <c r="FS457" s="18"/>
      <c r="FU457" s="18"/>
      <c r="FV457" s="18"/>
      <c r="FW457" s="18"/>
      <c r="FX457" s="18"/>
      <c r="FY457" s="18"/>
      <c r="FZ457" s="18"/>
      <c r="GB457" s="18"/>
      <c r="GE457" s="18"/>
    </row>
    <row r="458" spans="1:187" s="5" customFormat="1" x14ac:dyDescent="0.2">
      <c r="A458" s="26"/>
      <c r="G458" s="27"/>
      <c r="H458" s="27"/>
      <c r="I458" s="27"/>
      <c r="J458" s="27"/>
      <c r="K458" s="27"/>
      <c r="L458" s="27"/>
      <c r="M458" s="27"/>
      <c r="N458" s="27"/>
      <c r="O458" s="27"/>
      <c r="P458" s="27"/>
      <c r="Q458" s="27"/>
      <c r="R458" s="27"/>
      <c r="S458" s="27"/>
      <c r="T458" s="27"/>
      <c r="U458" s="27"/>
      <c r="V458" s="27"/>
      <c r="W458" s="27"/>
      <c r="X458" s="27"/>
      <c r="Y458" s="27"/>
      <c r="Z458" s="27"/>
      <c r="AA458" s="27"/>
      <c r="AB458" s="27"/>
      <c r="AC458" s="27"/>
      <c r="AD458" s="27"/>
      <c r="AR458" s="4"/>
      <c r="AS458" s="4"/>
      <c r="AU458" s="4"/>
      <c r="AV458" s="4"/>
      <c r="AX458" s="4"/>
      <c r="AY458" s="4"/>
      <c r="BA458" s="4"/>
      <c r="BB458" s="4"/>
      <c r="BD458" s="4"/>
      <c r="BE458" s="4"/>
      <c r="BG458" s="4"/>
      <c r="BH458" s="4"/>
      <c r="BJ458" s="4"/>
      <c r="BK458" s="4"/>
      <c r="BM458" s="4"/>
      <c r="BN458" s="4"/>
      <c r="BO458" s="4"/>
      <c r="BP458" s="4"/>
      <c r="BQ458" s="4"/>
      <c r="BR458" s="4"/>
      <c r="BS458" s="4"/>
      <c r="BT458" s="4"/>
      <c r="BU458" s="4"/>
      <c r="BV458" s="4"/>
      <c r="BW458" s="4"/>
      <c r="BX458" s="29"/>
      <c r="BY458" s="4"/>
      <c r="BZ458" s="4"/>
      <c r="CA458" s="18"/>
      <c r="CB458" s="18"/>
      <c r="CD458" s="18"/>
      <c r="CE458" s="18"/>
      <c r="CG458" s="18"/>
      <c r="CI458" s="18"/>
      <c r="CK458" s="18"/>
      <c r="CL458" s="18"/>
      <c r="CN458" s="18"/>
      <c r="CO458" s="18"/>
      <c r="CP458" s="18"/>
      <c r="CT458" s="18"/>
      <c r="CU458" s="18"/>
      <c r="CV458" s="18"/>
      <c r="CW458" s="18"/>
      <c r="CX458" s="18"/>
      <c r="CY458" s="18"/>
      <c r="CZ458" s="18"/>
      <c r="DA458" s="18"/>
      <c r="DB458" s="18"/>
      <c r="DC458" s="18"/>
      <c r="DD458" s="18"/>
      <c r="DF458" s="18"/>
      <c r="DH458" s="18"/>
      <c r="ED458" s="31"/>
      <c r="EE458" s="31"/>
      <c r="ER458" s="18"/>
      <c r="ET458" s="28"/>
      <c r="EU458" s="28"/>
      <c r="EV458" s="28"/>
      <c r="EW458" s="18"/>
      <c r="EX458" s="18"/>
      <c r="EY458" s="18"/>
      <c r="EZ458" s="18"/>
      <c r="FA458" s="18"/>
      <c r="FB458" s="18"/>
      <c r="FC458" s="18"/>
      <c r="FD458" s="18"/>
      <c r="FE458" s="18"/>
      <c r="FF458" s="18"/>
      <c r="FG458" s="18"/>
      <c r="FI458" s="18"/>
      <c r="FJ458" s="18"/>
      <c r="FK458" s="18"/>
      <c r="FL458" s="18"/>
      <c r="FM458" s="18"/>
      <c r="FO458" s="18"/>
      <c r="FP458" s="18"/>
      <c r="FQ458" s="18"/>
      <c r="FS458" s="18"/>
      <c r="FT458" s="18"/>
      <c r="FU458" s="18"/>
      <c r="FV458" s="18"/>
      <c r="FW458" s="18"/>
      <c r="FX458" s="18"/>
      <c r="FY458" s="18"/>
      <c r="FZ458" s="18"/>
      <c r="GB458" s="18"/>
      <c r="GE458" s="18"/>
    </row>
    <row r="459" spans="1:187" s="5" customFormat="1" x14ac:dyDescent="0.2">
      <c r="A459" s="26"/>
      <c r="G459" s="27"/>
      <c r="H459" s="27"/>
      <c r="I459" s="27"/>
      <c r="J459" s="27"/>
      <c r="K459" s="27"/>
      <c r="L459" s="27"/>
      <c r="M459" s="27"/>
      <c r="N459" s="27"/>
      <c r="O459" s="27"/>
      <c r="P459" s="27"/>
      <c r="Q459" s="27"/>
      <c r="R459" s="27"/>
      <c r="S459" s="27"/>
      <c r="T459" s="27"/>
      <c r="U459" s="27"/>
      <c r="V459" s="27"/>
      <c r="W459" s="27"/>
      <c r="X459" s="27"/>
      <c r="Y459" s="27"/>
      <c r="Z459" s="27"/>
      <c r="AA459" s="27"/>
      <c r="AB459" s="27"/>
      <c r="AC459" s="27"/>
      <c r="AD459" s="27"/>
      <c r="AR459" s="4"/>
      <c r="AS459" s="4"/>
      <c r="AU459" s="4"/>
      <c r="AV459" s="4"/>
      <c r="AX459" s="4"/>
      <c r="AY459" s="4"/>
      <c r="BA459" s="4"/>
      <c r="BB459" s="4"/>
      <c r="BD459" s="4"/>
      <c r="BE459" s="4"/>
      <c r="BG459" s="4"/>
      <c r="BH459" s="4"/>
      <c r="BJ459" s="4"/>
      <c r="BK459" s="4"/>
      <c r="BM459" s="4"/>
      <c r="BN459" s="4"/>
      <c r="BO459" s="4"/>
      <c r="BP459" s="4"/>
      <c r="BQ459" s="4"/>
      <c r="BR459" s="4"/>
      <c r="BS459" s="4"/>
      <c r="BT459" s="4"/>
      <c r="BU459" s="4"/>
      <c r="BV459" s="4"/>
      <c r="BW459" s="4"/>
      <c r="BX459" s="29"/>
      <c r="BY459" s="4"/>
      <c r="BZ459" s="4"/>
      <c r="CA459" s="18"/>
      <c r="CB459" s="18"/>
      <c r="CD459" s="18"/>
      <c r="CE459" s="18"/>
      <c r="CG459" s="18"/>
      <c r="CI459" s="18"/>
      <c r="CK459" s="18"/>
      <c r="CL459" s="18"/>
      <c r="CN459" s="18"/>
      <c r="CO459" s="18"/>
      <c r="CP459" s="18"/>
      <c r="CT459" s="18"/>
      <c r="CU459" s="18"/>
      <c r="CV459" s="18"/>
      <c r="CW459" s="18"/>
      <c r="CX459" s="18"/>
      <c r="CY459" s="18"/>
      <c r="CZ459" s="18"/>
      <c r="DA459" s="18"/>
      <c r="DB459" s="18"/>
      <c r="DC459" s="18"/>
      <c r="DD459" s="18"/>
      <c r="DF459" s="18"/>
      <c r="DH459" s="18"/>
      <c r="ED459" s="31"/>
      <c r="EE459" s="31"/>
      <c r="ET459" s="28"/>
      <c r="EU459" s="28"/>
      <c r="EV459" s="28"/>
      <c r="FA459" s="18"/>
      <c r="FB459" s="18"/>
      <c r="FC459" s="18"/>
      <c r="FD459" s="18"/>
      <c r="FE459" s="18"/>
      <c r="FF459" s="18"/>
      <c r="FG459" s="18"/>
      <c r="FJ459" s="18"/>
      <c r="FK459" s="18"/>
      <c r="FL459" s="18"/>
      <c r="FM459" s="18"/>
      <c r="FO459" s="18"/>
      <c r="FQ459" s="18"/>
      <c r="FS459" s="18"/>
      <c r="FU459" s="18"/>
      <c r="FV459" s="18"/>
      <c r="FW459" s="18"/>
      <c r="FX459" s="18"/>
      <c r="FY459" s="18"/>
      <c r="FZ459" s="18"/>
      <c r="GB459" s="18"/>
      <c r="GD459" s="18"/>
      <c r="GE459" s="18"/>
    </row>
    <row r="460" spans="1:187" s="5" customFormat="1" x14ac:dyDescent="0.2">
      <c r="A460" s="26"/>
      <c r="G460" s="27"/>
      <c r="H460" s="27"/>
      <c r="I460" s="27"/>
      <c r="J460" s="27"/>
      <c r="K460" s="27"/>
      <c r="L460" s="27"/>
      <c r="M460" s="27"/>
      <c r="N460" s="27"/>
      <c r="O460" s="27"/>
      <c r="P460" s="27"/>
      <c r="Q460" s="27"/>
      <c r="R460" s="27"/>
      <c r="S460" s="27"/>
      <c r="T460" s="27"/>
      <c r="U460" s="27"/>
      <c r="V460" s="27"/>
      <c r="W460" s="27"/>
      <c r="X460" s="27"/>
      <c r="Y460" s="27"/>
      <c r="Z460" s="27"/>
      <c r="AA460" s="27"/>
      <c r="AB460" s="27"/>
      <c r="AC460" s="27"/>
      <c r="AD460" s="27"/>
      <c r="AR460" s="4"/>
      <c r="AS460" s="4"/>
      <c r="AU460" s="4"/>
      <c r="AV460" s="4"/>
      <c r="AX460" s="4"/>
      <c r="AY460" s="4"/>
      <c r="BA460" s="4"/>
      <c r="BB460" s="4"/>
      <c r="BD460" s="4"/>
      <c r="BE460" s="4"/>
      <c r="BG460" s="4"/>
      <c r="BH460" s="4"/>
      <c r="BJ460" s="4"/>
      <c r="BK460" s="4"/>
      <c r="BM460" s="4"/>
      <c r="BN460" s="4"/>
      <c r="BO460" s="4"/>
      <c r="BP460" s="4"/>
      <c r="BQ460" s="4"/>
      <c r="BR460" s="4"/>
      <c r="BS460" s="4"/>
      <c r="BT460" s="4"/>
      <c r="BU460" s="4"/>
      <c r="BV460" s="4"/>
      <c r="BW460" s="4"/>
      <c r="BX460" s="29"/>
      <c r="BY460" s="4"/>
      <c r="BZ460" s="4"/>
      <c r="CA460" s="18"/>
      <c r="CB460" s="18"/>
      <c r="CD460" s="18"/>
      <c r="CE460" s="18"/>
      <c r="CG460" s="18"/>
      <c r="CI460" s="18"/>
      <c r="CK460" s="18"/>
      <c r="CL460" s="18"/>
      <c r="CN460" s="18"/>
      <c r="CO460" s="18"/>
      <c r="CP460" s="18"/>
      <c r="CT460" s="18"/>
      <c r="CU460" s="18"/>
      <c r="CV460" s="18"/>
      <c r="CW460" s="18"/>
      <c r="CX460" s="18"/>
      <c r="CY460" s="18"/>
      <c r="CZ460" s="18"/>
      <c r="DA460" s="18"/>
      <c r="DB460" s="18"/>
      <c r="DC460" s="18"/>
      <c r="DD460" s="18"/>
      <c r="DF460" s="18"/>
      <c r="DH460" s="18"/>
      <c r="ED460" s="31"/>
      <c r="EE460" s="31"/>
      <c r="ET460" s="28"/>
      <c r="EU460" s="28"/>
      <c r="EV460" s="28"/>
      <c r="EW460" s="18"/>
      <c r="FA460" s="18"/>
      <c r="FB460" s="18"/>
      <c r="FC460" s="18"/>
      <c r="FD460" s="18"/>
      <c r="FE460" s="18"/>
      <c r="FF460" s="18"/>
      <c r="FG460" s="18"/>
      <c r="FJ460" s="18"/>
      <c r="FK460" s="18"/>
      <c r="FL460" s="18"/>
      <c r="FM460" s="18"/>
      <c r="FO460" s="18"/>
      <c r="FQ460" s="18"/>
      <c r="FS460" s="18"/>
      <c r="FU460" s="18"/>
      <c r="FV460" s="18"/>
      <c r="FW460" s="18"/>
      <c r="FX460" s="18"/>
      <c r="FY460" s="18"/>
      <c r="FZ460" s="18"/>
      <c r="GB460" s="18"/>
      <c r="GD460" s="18"/>
      <c r="GE460" s="18"/>
    </row>
    <row r="461" spans="1:187" s="5" customFormat="1" x14ac:dyDescent="0.2">
      <c r="A461" s="26"/>
      <c r="G461" s="27"/>
      <c r="H461" s="27"/>
      <c r="I461" s="27"/>
      <c r="J461" s="27"/>
      <c r="K461" s="27"/>
      <c r="L461" s="27"/>
      <c r="M461" s="27"/>
      <c r="N461" s="27"/>
      <c r="O461" s="27"/>
      <c r="P461" s="27"/>
      <c r="Q461" s="27"/>
      <c r="R461" s="27"/>
      <c r="S461" s="27"/>
      <c r="T461" s="27"/>
      <c r="U461" s="27"/>
      <c r="V461" s="27"/>
      <c r="W461" s="27"/>
      <c r="X461" s="27"/>
      <c r="Y461" s="27"/>
      <c r="Z461" s="27"/>
      <c r="AA461" s="27"/>
      <c r="AB461" s="27"/>
      <c r="AC461" s="27"/>
      <c r="AD461" s="27"/>
      <c r="AR461" s="4"/>
      <c r="AS461" s="4"/>
      <c r="AU461" s="4"/>
      <c r="AV461" s="4"/>
      <c r="AX461" s="4"/>
      <c r="AY461" s="4"/>
      <c r="BA461" s="4"/>
      <c r="BB461" s="4"/>
      <c r="BD461" s="4"/>
      <c r="BE461" s="4"/>
      <c r="BG461" s="4"/>
      <c r="BH461" s="4"/>
      <c r="BJ461" s="4"/>
      <c r="BK461" s="4"/>
      <c r="BM461" s="4"/>
      <c r="BN461" s="4"/>
      <c r="BO461" s="4"/>
      <c r="BP461" s="4"/>
      <c r="BQ461" s="4"/>
      <c r="BR461" s="4"/>
      <c r="BS461" s="4"/>
      <c r="BT461" s="4"/>
      <c r="BU461" s="4"/>
      <c r="BV461" s="4"/>
      <c r="BW461" s="4"/>
      <c r="BX461" s="29"/>
      <c r="BY461" s="4"/>
      <c r="BZ461" s="4"/>
      <c r="CA461" s="18"/>
      <c r="CB461" s="18"/>
      <c r="CD461" s="18"/>
      <c r="CE461" s="18"/>
      <c r="CG461" s="18"/>
      <c r="CI461" s="18"/>
      <c r="CK461" s="18"/>
      <c r="CL461" s="18"/>
      <c r="CN461" s="18"/>
      <c r="CO461" s="18"/>
      <c r="CP461" s="18"/>
      <c r="CT461" s="18"/>
      <c r="CU461" s="18"/>
      <c r="CV461" s="18"/>
      <c r="CW461" s="18"/>
      <c r="CX461" s="18"/>
      <c r="CY461" s="18"/>
      <c r="CZ461" s="18"/>
      <c r="DA461" s="18"/>
      <c r="DB461" s="18"/>
      <c r="DC461" s="18"/>
      <c r="DD461" s="18"/>
      <c r="DF461" s="18"/>
      <c r="DH461" s="18"/>
      <c r="ED461" s="31"/>
      <c r="EE461" s="31"/>
      <c r="ET461" s="28"/>
      <c r="EU461" s="28"/>
      <c r="EV461" s="28"/>
      <c r="FA461" s="18"/>
      <c r="FB461" s="18"/>
      <c r="FC461" s="18"/>
      <c r="FD461" s="18"/>
      <c r="FE461" s="18"/>
      <c r="FF461" s="18"/>
      <c r="FG461" s="18"/>
      <c r="FJ461" s="18"/>
      <c r="FK461" s="18"/>
      <c r="FL461" s="18"/>
      <c r="FM461" s="18"/>
      <c r="FN461" s="18"/>
      <c r="FO461" s="18"/>
      <c r="FQ461" s="18"/>
      <c r="FS461" s="18"/>
      <c r="FU461" s="18"/>
      <c r="FV461" s="18"/>
      <c r="FW461" s="18"/>
      <c r="FX461" s="18"/>
      <c r="FY461" s="18"/>
      <c r="FZ461" s="18"/>
      <c r="GB461" s="18"/>
      <c r="GE461" s="18"/>
    </row>
    <row r="462" spans="1:187" s="5" customFormat="1" x14ac:dyDescent="0.2">
      <c r="A462" s="26"/>
      <c r="G462" s="27"/>
      <c r="H462" s="27"/>
      <c r="I462" s="27"/>
      <c r="J462" s="27"/>
      <c r="K462" s="27"/>
      <c r="L462" s="27"/>
      <c r="M462" s="27"/>
      <c r="N462" s="27"/>
      <c r="O462" s="27"/>
      <c r="P462" s="27"/>
      <c r="Q462" s="27"/>
      <c r="R462" s="27"/>
      <c r="S462" s="27"/>
      <c r="T462" s="27"/>
      <c r="U462" s="27"/>
      <c r="V462" s="27"/>
      <c r="W462" s="27"/>
      <c r="X462" s="27"/>
      <c r="Y462" s="27"/>
      <c r="Z462" s="27"/>
      <c r="AA462" s="27"/>
      <c r="AB462" s="27"/>
      <c r="AC462" s="27"/>
      <c r="AD462" s="27"/>
      <c r="AR462" s="4"/>
      <c r="AS462" s="4"/>
      <c r="AU462" s="4"/>
      <c r="AV462" s="4"/>
      <c r="AX462" s="4"/>
      <c r="AY462" s="4"/>
      <c r="BA462" s="4"/>
      <c r="BB462" s="4"/>
      <c r="BD462" s="4"/>
      <c r="BE462" s="4"/>
      <c r="BG462" s="4"/>
      <c r="BH462" s="4"/>
      <c r="BJ462" s="4"/>
      <c r="BK462" s="4"/>
      <c r="BM462" s="4"/>
      <c r="BN462" s="4"/>
      <c r="BO462" s="4"/>
      <c r="BP462" s="4"/>
      <c r="BQ462" s="4"/>
      <c r="BR462" s="4"/>
      <c r="BS462" s="4"/>
      <c r="BT462" s="4"/>
      <c r="BU462" s="4"/>
      <c r="BV462" s="4"/>
      <c r="BW462" s="4"/>
      <c r="BX462" s="29"/>
      <c r="BY462" s="4"/>
      <c r="BZ462" s="4"/>
      <c r="CA462" s="18"/>
      <c r="CB462" s="18"/>
      <c r="CD462" s="18"/>
      <c r="CE462" s="18"/>
      <c r="CG462" s="18"/>
      <c r="CI462" s="18"/>
      <c r="CK462" s="18"/>
      <c r="CL462" s="18"/>
      <c r="CN462" s="18"/>
      <c r="CO462" s="18"/>
      <c r="CP462" s="18"/>
      <c r="CT462" s="18"/>
      <c r="CU462" s="18"/>
      <c r="CV462" s="18"/>
      <c r="CW462" s="18"/>
      <c r="CX462" s="18"/>
      <c r="CY462" s="18"/>
      <c r="CZ462" s="18"/>
      <c r="DA462" s="18"/>
      <c r="DB462" s="18"/>
      <c r="DC462" s="18"/>
      <c r="DD462" s="18"/>
      <c r="DF462" s="18"/>
      <c r="DH462" s="18"/>
      <c r="ED462" s="31"/>
      <c r="EE462" s="31"/>
      <c r="ET462" s="28"/>
      <c r="EU462" s="28"/>
      <c r="EV462" s="28"/>
      <c r="EW462" s="18"/>
      <c r="FA462" s="18"/>
      <c r="FB462" s="18"/>
      <c r="FC462" s="18"/>
      <c r="FD462" s="18"/>
      <c r="FE462" s="18"/>
      <c r="FF462" s="18"/>
      <c r="FG462" s="18"/>
      <c r="FJ462" s="18"/>
      <c r="FK462" s="18"/>
      <c r="FL462" s="18"/>
      <c r="FM462" s="18"/>
      <c r="FO462" s="18"/>
      <c r="FQ462" s="18"/>
      <c r="FS462" s="18"/>
      <c r="FU462" s="18"/>
      <c r="FV462" s="18"/>
      <c r="FW462" s="18"/>
      <c r="FX462" s="18"/>
      <c r="FY462" s="18"/>
      <c r="FZ462" s="18"/>
      <c r="GB462" s="18"/>
      <c r="GD462" s="18"/>
      <c r="GE462" s="18"/>
    </row>
    <row r="463" spans="1:187" s="5" customFormat="1" x14ac:dyDescent="0.2">
      <c r="A463" s="26"/>
      <c r="G463" s="27"/>
      <c r="H463" s="27"/>
      <c r="I463" s="27"/>
      <c r="J463" s="27"/>
      <c r="K463" s="27"/>
      <c r="L463" s="27"/>
      <c r="M463" s="27"/>
      <c r="N463" s="27"/>
      <c r="O463" s="27"/>
      <c r="P463" s="27"/>
      <c r="Q463" s="27"/>
      <c r="R463" s="27"/>
      <c r="S463" s="27"/>
      <c r="T463" s="27"/>
      <c r="U463" s="27"/>
      <c r="V463" s="27"/>
      <c r="W463" s="27"/>
      <c r="X463" s="27"/>
      <c r="Y463" s="27"/>
      <c r="Z463" s="27"/>
      <c r="AA463" s="27"/>
      <c r="AB463" s="27"/>
      <c r="AC463" s="27"/>
      <c r="AD463" s="27"/>
      <c r="AR463" s="4"/>
      <c r="AS463" s="4"/>
      <c r="AU463" s="4"/>
      <c r="AV463" s="4"/>
      <c r="AX463" s="4"/>
      <c r="AY463" s="4"/>
      <c r="BA463" s="4"/>
      <c r="BB463" s="4"/>
      <c r="BD463" s="4"/>
      <c r="BE463" s="4"/>
      <c r="BG463" s="4"/>
      <c r="BH463" s="4"/>
      <c r="BJ463" s="4"/>
      <c r="BK463" s="4"/>
      <c r="BM463" s="4"/>
      <c r="BN463" s="4"/>
      <c r="BO463" s="4"/>
      <c r="BP463" s="4"/>
      <c r="BQ463" s="4"/>
      <c r="BR463" s="4"/>
      <c r="BS463" s="4"/>
      <c r="BT463" s="4"/>
      <c r="BU463" s="4"/>
      <c r="BV463" s="4"/>
      <c r="BW463" s="4"/>
      <c r="BX463" s="29"/>
      <c r="BY463" s="4"/>
      <c r="BZ463" s="4"/>
      <c r="CA463" s="18"/>
      <c r="CB463" s="18"/>
      <c r="CD463" s="18"/>
      <c r="CE463" s="18"/>
      <c r="CG463" s="18"/>
      <c r="CI463" s="18"/>
      <c r="CK463" s="18"/>
      <c r="CL463" s="18"/>
      <c r="CN463" s="18"/>
      <c r="CO463" s="18"/>
      <c r="CP463" s="18"/>
      <c r="CT463" s="18"/>
      <c r="CU463" s="18"/>
      <c r="CV463" s="18"/>
      <c r="CW463" s="18"/>
      <c r="CX463" s="18"/>
      <c r="CY463" s="18"/>
      <c r="CZ463" s="18"/>
      <c r="DA463" s="18"/>
      <c r="DB463" s="18"/>
      <c r="DC463" s="18"/>
      <c r="DD463" s="18"/>
      <c r="DF463" s="18"/>
      <c r="DH463" s="18"/>
      <c r="ED463" s="31"/>
      <c r="EE463" s="31"/>
      <c r="ET463" s="28"/>
      <c r="EU463" s="28"/>
      <c r="EV463" s="28"/>
      <c r="FA463" s="18"/>
      <c r="FB463" s="18"/>
      <c r="FC463" s="18"/>
      <c r="FD463" s="18"/>
      <c r="FE463" s="18"/>
      <c r="FF463" s="18"/>
      <c r="FG463" s="18"/>
      <c r="FJ463" s="18"/>
      <c r="FK463" s="18"/>
      <c r="FL463" s="18"/>
      <c r="FM463" s="18"/>
      <c r="FO463" s="18"/>
      <c r="FQ463" s="18"/>
      <c r="FS463" s="18"/>
      <c r="FU463" s="18"/>
      <c r="FV463" s="18"/>
      <c r="FW463" s="18"/>
      <c r="FX463" s="18"/>
      <c r="FY463" s="18"/>
      <c r="FZ463" s="18"/>
      <c r="GB463" s="18"/>
      <c r="GD463" s="18"/>
      <c r="GE463" s="18"/>
    </row>
    <row r="464" spans="1:187" s="5" customFormat="1" x14ac:dyDescent="0.2">
      <c r="A464" s="26"/>
      <c r="G464" s="27"/>
      <c r="H464" s="27"/>
      <c r="I464" s="27"/>
      <c r="J464" s="27"/>
      <c r="K464" s="27"/>
      <c r="L464" s="27"/>
      <c r="M464" s="27"/>
      <c r="N464" s="27"/>
      <c r="O464" s="27"/>
      <c r="P464" s="27"/>
      <c r="Q464" s="27"/>
      <c r="R464" s="27"/>
      <c r="S464" s="27"/>
      <c r="T464" s="27"/>
      <c r="U464" s="27"/>
      <c r="V464" s="27"/>
      <c r="W464" s="27"/>
      <c r="X464" s="27"/>
      <c r="Y464" s="27"/>
      <c r="Z464" s="27"/>
      <c r="AA464" s="27"/>
      <c r="AB464" s="27"/>
      <c r="AC464" s="27"/>
      <c r="AD464" s="27"/>
      <c r="AR464" s="4"/>
      <c r="AS464" s="4"/>
      <c r="AU464" s="4"/>
      <c r="AV464" s="4"/>
      <c r="AX464" s="4"/>
      <c r="AY464" s="4"/>
      <c r="BA464" s="4"/>
      <c r="BB464" s="4"/>
      <c r="BD464" s="4"/>
      <c r="BE464" s="4"/>
      <c r="BG464" s="4"/>
      <c r="BH464" s="4"/>
      <c r="BJ464" s="4"/>
      <c r="BK464" s="4"/>
      <c r="BM464" s="4"/>
      <c r="BN464" s="4"/>
      <c r="BO464" s="4"/>
      <c r="BP464" s="4"/>
      <c r="BQ464" s="4"/>
      <c r="BR464" s="4"/>
      <c r="BS464" s="4"/>
      <c r="BT464" s="4"/>
      <c r="BU464" s="4"/>
      <c r="BV464" s="4"/>
      <c r="BW464" s="4"/>
      <c r="BX464" s="29"/>
      <c r="BY464" s="4"/>
      <c r="BZ464" s="4"/>
      <c r="CA464" s="18"/>
      <c r="CB464" s="18"/>
      <c r="CD464" s="18"/>
      <c r="CE464" s="18"/>
      <c r="CG464" s="18"/>
      <c r="CI464" s="18"/>
      <c r="CK464" s="18"/>
      <c r="CL464" s="18"/>
      <c r="CN464" s="18"/>
      <c r="CO464" s="18"/>
      <c r="CP464" s="18"/>
      <c r="CT464" s="18"/>
      <c r="CU464" s="18"/>
      <c r="CV464" s="18"/>
      <c r="CW464" s="18"/>
      <c r="CX464" s="18"/>
      <c r="CY464" s="18"/>
      <c r="CZ464" s="18"/>
      <c r="DA464" s="18"/>
      <c r="DB464" s="18"/>
      <c r="DC464" s="18"/>
      <c r="DD464" s="18"/>
      <c r="DF464" s="18"/>
      <c r="DH464" s="18"/>
      <c r="ED464" s="31"/>
      <c r="EE464" s="31"/>
      <c r="ET464" s="28"/>
      <c r="EU464" s="28"/>
      <c r="EV464" s="28"/>
      <c r="FA464" s="18"/>
      <c r="FB464" s="18"/>
      <c r="FC464" s="18"/>
      <c r="FD464" s="18"/>
      <c r="FE464" s="18"/>
      <c r="FF464" s="18"/>
      <c r="FG464" s="18"/>
      <c r="FJ464" s="18"/>
      <c r="FK464" s="18"/>
      <c r="FL464" s="18"/>
      <c r="FM464" s="18"/>
      <c r="FO464" s="18"/>
      <c r="FQ464" s="18"/>
      <c r="FS464" s="18"/>
      <c r="FU464" s="18"/>
      <c r="FV464" s="18"/>
      <c r="FW464" s="18"/>
      <c r="FX464" s="18"/>
      <c r="FY464" s="18"/>
      <c r="FZ464" s="18"/>
      <c r="GB464" s="18"/>
      <c r="GD464" s="18"/>
      <c r="GE464" s="18"/>
    </row>
    <row r="465" spans="1:187" s="5" customFormat="1" x14ac:dyDescent="0.2">
      <c r="A465" s="26"/>
      <c r="G465" s="27"/>
      <c r="H465" s="27"/>
      <c r="I465" s="27"/>
      <c r="J465" s="27"/>
      <c r="K465" s="27"/>
      <c r="L465" s="27"/>
      <c r="M465" s="27"/>
      <c r="N465" s="27"/>
      <c r="O465" s="27"/>
      <c r="P465" s="27"/>
      <c r="Q465" s="27"/>
      <c r="R465" s="27"/>
      <c r="S465" s="27"/>
      <c r="T465" s="27"/>
      <c r="U465" s="27"/>
      <c r="V465" s="27"/>
      <c r="W465" s="27"/>
      <c r="X465" s="27"/>
      <c r="Y465" s="27"/>
      <c r="Z465" s="27"/>
      <c r="AA465" s="27"/>
      <c r="AB465" s="27"/>
      <c r="AC465" s="27"/>
      <c r="AD465" s="27"/>
      <c r="AR465" s="4"/>
      <c r="AS465" s="4"/>
      <c r="AU465" s="4"/>
      <c r="AV465" s="4"/>
      <c r="AX465" s="4"/>
      <c r="AY465" s="4"/>
      <c r="BA465" s="4"/>
      <c r="BB465" s="4"/>
      <c r="BD465" s="4"/>
      <c r="BE465" s="4"/>
      <c r="BG465" s="4"/>
      <c r="BH465" s="4"/>
      <c r="BJ465" s="4"/>
      <c r="BK465" s="4"/>
      <c r="BM465" s="4"/>
      <c r="BN465" s="4"/>
      <c r="BO465" s="4"/>
      <c r="BP465" s="4"/>
      <c r="BQ465" s="4"/>
      <c r="BR465" s="4"/>
      <c r="BS465" s="4"/>
      <c r="BT465" s="4"/>
      <c r="BU465" s="4"/>
      <c r="BV465" s="4"/>
      <c r="BW465" s="4"/>
      <c r="BX465" s="29"/>
      <c r="BY465" s="4"/>
      <c r="BZ465" s="4"/>
      <c r="CA465" s="18"/>
      <c r="CB465" s="18"/>
      <c r="CD465" s="18"/>
      <c r="CE465" s="18"/>
      <c r="CG465" s="18"/>
      <c r="CI465" s="18"/>
      <c r="CK465" s="18"/>
      <c r="CL465" s="18"/>
      <c r="CN465" s="18"/>
      <c r="CO465" s="18"/>
      <c r="CP465" s="18"/>
      <c r="CT465" s="18"/>
      <c r="CU465" s="18"/>
      <c r="CV465" s="18"/>
      <c r="CW465" s="18"/>
      <c r="CX465" s="18"/>
      <c r="CY465" s="18"/>
      <c r="CZ465" s="18"/>
      <c r="DA465" s="18"/>
      <c r="DB465" s="18"/>
      <c r="DC465" s="18"/>
      <c r="DD465" s="18"/>
      <c r="DF465" s="18"/>
      <c r="DH465" s="18"/>
      <c r="ED465" s="31"/>
      <c r="EE465" s="31"/>
      <c r="ER465" s="18"/>
      <c r="ET465" s="28"/>
      <c r="EU465" s="28"/>
      <c r="EV465" s="28"/>
      <c r="EW465" s="18"/>
      <c r="EX465" s="18"/>
      <c r="EY465" s="18"/>
      <c r="EZ465" s="18"/>
      <c r="FA465" s="18"/>
      <c r="FB465" s="18"/>
      <c r="FC465" s="18"/>
      <c r="FD465" s="18"/>
      <c r="FE465" s="18"/>
      <c r="FF465" s="18"/>
      <c r="FG465" s="18"/>
      <c r="FH465" s="18"/>
      <c r="FI465" s="18"/>
      <c r="FJ465" s="18"/>
      <c r="FK465" s="18"/>
      <c r="FL465" s="18"/>
      <c r="FM465" s="18"/>
      <c r="FO465" s="18"/>
      <c r="FQ465" s="18"/>
      <c r="FS465" s="18"/>
      <c r="FT465" s="18"/>
      <c r="FU465" s="18"/>
      <c r="FV465" s="18"/>
      <c r="FW465" s="18"/>
      <c r="FX465" s="18"/>
      <c r="FY465" s="18"/>
      <c r="FZ465" s="18"/>
      <c r="GB465" s="18"/>
      <c r="GE465" s="18"/>
    </row>
    <row r="466" spans="1:187" s="5" customFormat="1" x14ac:dyDescent="0.2">
      <c r="A466" s="26"/>
      <c r="G466" s="27"/>
      <c r="H466" s="27"/>
      <c r="I466" s="27"/>
      <c r="J466" s="27"/>
      <c r="K466" s="27"/>
      <c r="L466" s="27"/>
      <c r="M466" s="27"/>
      <c r="N466" s="27"/>
      <c r="O466" s="27"/>
      <c r="P466" s="27"/>
      <c r="Q466" s="27"/>
      <c r="R466" s="27"/>
      <c r="S466" s="27"/>
      <c r="T466" s="27"/>
      <c r="U466" s="27"/>
      <c r="V466" s="27"/>
      <c r="W466" s="27"/>
      <c r="X466" s="27"/>
      <c r="Y466" s="27"/>
      <c r="Z466" s="27"/>
      <c r="AA466" s="27"/>
      <c r="AB466" s="27"/>
      <c r="AC466" s="27"/>
      <c r="AD466" s="27"/>
      <c r="AR466" s="4"/>
      <c r="AS466" s="4"/>
      <c r="AU466" s="4"/>
      <c r="AV466" s="4"/>
      <c r="AX466" s="4"/>
      <c r="AY466" s="4"/>
      <c r="BA466" s="4"/>
      <c r="BB466" s="4"/>
      <c r="BD466" s="4"/>
      <c r="BE466" s="4"/>
      <c r="BG466" s="4"/>
      <c r="BH466" s="4"/>
      <c r="BJ466" s="4"/>
      <c r="BK466" s="4"/>
      <c r="BM466" s="4"/>
      <c r="BN466" s="4"/>
      <c r="BO466" s="4"/>
      <c r="BP466" s="4"/>
      <c r="BQ466" s="4"/>
      <c r="BR466" s="4"/>
      <c r="BS466" s="4"/>
      <c r="BT466" s="4"/>
      <c r="BU466" s="4"/>
      <c r="BV466" s="4"/>
      <c r="BW466" s="4"/>
      <c r="BX466" s="29"/>
      <c r="BY466" s="4"/>
      <c r="BZ466" s="4"/>
      <c r="CA466" s="18"/>
      <c r="CB466" s="18"/>
      <c r="CD466" s="18"/>
      <c r="CE466" s="18"/>
      <c r="CG466" s="18"/>
      <c r="CI466" s="18"/>
      <c r="CK466" s="18"/>
      <c r="CL466" s="18"/>
      <c r="CN466" s="18"/>
      <c r="CO466" s="18"/>
      <c r="CP466" s="18"/>
      <c r="CT466" s="18"/>
      <c r="CU466" s="18"/>
      <c r="CV466" s="18"/>
      <c r="CW466" s="18"/>
      <c r="CX466" s="18"/>
      <c r="CY466" s="18"/>
      <c r="CZ466" s="18"/>
      <c r="DA466" s="18"/>
      <c r="DB466" s="18"/>
      <c r="DC466" s="18"/>
      <c r="DD466" s="18"/>
      <c r="DF466" s="18"/>
      <c r="DH466" s="18"/>
      <c r="ED466" s="31"/>
      <c r="EE466" s="31"/>
      <c r="ER466" s="18"/>
      <c r="ET466" s="28"/>
      <c r="EU466" s="28"/>
      <c r="EV466" s="28"/>
      <c r="EW466" s="18"/>
      <c r="EX466" s="18"/>
      <c r="EY466" s="18"/>
      <c r="EZ466" s="18"/>
      <c r="FA466" s="18"/>
      <c r="FB466" s="18"/>
      <c r="FC466" s="18"/>
      <c r="FD466" s="18"/>
      <c r="FE466" s="18"/>
      <c r="FF466" s="18"/>
      <c r="FG466" s="18"/>
      <c r="FI466" s="18"/>
      <c r="FJ466" s="18"/>
      <c r="FK466" s="18"/>
      <c r="FL466" s="18"/>
      <c r="FM466" s="18"/>
      <c r="FN466" s="18"/>
      <c r="FO466" s="18"/>
      <c r="FQ466" s="18"/>
      <c r="FS466" s="18"/>
      <c r="FT466" s="18"/>
      <c r="FU466" s="18"/>
      <c r="FV466" s="18"/>
      <c r="FW466" s="18"/>
      <c r="FX466" s="18"/>
      <c r="FY466" s="18"/>
      <c r="FZ466" s="18"/>
      <c r="GB466" s="18"/>
      <c r="GE466" s="18"/>
    </row>
    <row r="467" spans="1:187" s="5" customFormat="1" x14ac:dyDescent="0.2">
      <c r="A467" s="26"/>
      <c r="G467" s="27"/>
      <c r="H467" s="27"/>
      <c r="I467" s="27"/>
      <c r="J467" s="27"/>
      <c r="K467" s="27"/>
      <c r="L467" s="27"/>
      <c r="M467" s="27"/>
      <c r="N467" s="27"/>
      <c r="O467" s="27"/>
      <c r="P467" s="27"/>
      <c r="Q467" s="27"/>
      <c r="R467" s="27"/>
      <c r="S467" s="27"/>
      <c r="T467" s="27"/>
      <c r="U467" s="27"/>
      <c r="V467" s="27"/>
      <c r="W467" s="27"/>
      <c r="X467" s="27"/>
      <c r="Y467" s="27"/>
      <c r="Z467" s="27"/>
      <c r="AA467" s="27"/>
      <c r="AB467" s="27"/>
      <c r="AC467" s="27"/>
      <c r="AD467" s="27"/>
      <c r="AR467" s="4"/>
      <c r="AS467" s="4"/>
      <c r="AU467" s="4"/>
      <c r="AV467" s="4"/>
      <c r="AX467" s="4"/>
      <c r="AY467" s="4"/>
      <c r="BA467" s="4"/>
      <c r="BB467" s="4"/>
      <c r="BD467" s="4"/>
      <c r="BE467" s="4"/>
      <c r="BG467" s="4"/>
      <c r="BH467" s="4"/>
      <c r="BJ467" s="4"/>
      <c r="BK467" s="4"/>
      <c r="BM467" s="4"/>
      <c r="BN467" s="4"/>
      <c r="BO467" s="4"/>
      <c r="BP467" s="4"/>
      <c r="BQ467" s="4"/>
      <c r="BR467" s="4"/>
      <c r="BS467" s="4"/>
      <c r="BT467" s="4"/>
      <c r="BU467" s="4"/>
      <c r="BV467" s="4"/>
      <c r="BW467" s="4"/>
      <c r="BX467" s="29"/>
      <c r="BY467" s="4"/>
      <c r="BZ467" s="4"/>
      <c r="CA467" s="18"/>
      <c r="CB467" s="18"/>
      <c r="CD467" s="18"/>
      <c r="CE467" s="18"/>
      <c r="CG467" s="18"/>
      <c r="CI467" s="18"/>
      <c r="CK467" s="18"/>
      <c r="CL467" s="18"/>
      <c r="CN467" s="18"/>
      <c r="CO467" s="18"/>
      <c r="CP467" s="18"/>
      <c r="CT467" s="18"/>
      <c r="CU467" s="18"/>
      <c r="CV467" s="18"/>
      <c r="CW467" s="18"/>
      <c r="CX467" s="18"/>
      <c r="CY467" s="18"/>
      <c r="CZ467" s="18"/>
      <c r="DA467" s="18"/>
      <c r="DB467" s="18"/>
      <c r="DC467" s="18"/>
      <c r="DD467" s="18"/>
      <c r="DF467" s="18"/>
      <c r="DH467" s="18"/>
      <c r="ED467" s="31"/>
      <c r="EE467" s="31"/>
      <c r="ER467" s="18"/>
      <c r="ET467" s="28"/>
      <c r="EU467" s="28"/>
      <c r="EV467" s="28"/>
      <c r="EW467" s="18"/>
      <c r="EX467" s="18"/>
      <c r="EY467" s="18"/>
      <c r="EZ467" s="18"/>
      <c r="FA467" s="18"/>
      <c r="FB467" s="18"/>
      <c r="FC467" s="18"/>
      <c r="FD467" s="18"/>
      <c r="FE467" s="18"/>
      <c r="FF467" s="18"/>
      <c r="FG467" s="18"/>
      <c r="FH467" s="18"/>
      <c r="FI467" s="18"/>
      <c r="FJ467" s="18"/>
      <c r="FK467" s="18"/>
      <c r="FL467" s="18"/>
      <c r="FM467" s="18"/>
      <c r="FN467" s="18"/>
      <c r="FO467" s="18"/>
      <c r="FQ467" s="18"/>
      <c r="FS467" s="18"/>
      <c r="FT467" s="18"/>
      <c r="FU467" s="18"/>
      <c r="FV467" s="18"/>
      <c r="FW467" s="18"/>
      <c r="FX467" s="18"/>
      <c r="FY467" s="18"/>
      <c r="FZ467" s="18"/>
      <c r="GB467" s="18"/>
      <c r="GE467" s="18"/>
    </row>
    <row r="468" spans="1:187" s="5" customFormat="1" x14ac:dyDescent="0.2">
      <c r="A468" s="26"/>
      <c r="G468" s="27"/>
      <c r="H468" s="27"/>
      <c r="I468" s="27"/>
      <c r="J468" s="27"/>
      <c r="K468" s="27"/>
      <c r="L468" s="27"/>
      <c r="M468" s="27"/>
      <c r="N468" s="27"/>
      <c r="O468" s="27"/>
      <c r="P468" s="27"/>
      <c r="Q468" s="27"/>
      <c r="R468" s="27"/>
      <c r="S468" s="27"/>
      <c r="T468" s="27"/>
      <c r="U468" s="27"/>
      <c r="V468" s="27"/>
      <c r="W468" s="27"/>
      <c r="X468" s="27"/>
      <c r="Y468" s="27"/>
      <c r="Z468" s="27"/>
      <c r="AA468" s="27"/>
      <c r="AB468" s="27"/>
      <c r="AC468" s="27"/>
      <c r="AD468" s="27"/>
      <c r="AR468" s="4"/>
      <c r="AS468" s="4"/>
      <c r="AU468" s="4"/>
      <c r="AV468" s="4"/>
      <c r="AX468" s="4"/>
      <c r="AY468" s="4"/>
      <c r="BA468" s="4"/>
      <c r="BB468" s="4"/>
      <c r="BD468" s="4"/>
      <c r="BE468" s="4"/>
      <c r="BG468" s="4"/>
      <c r="BH468" s="4"/>
      <c r="BJ468" s="4"/>
      <c r="BK468" s="4"/>
      <c r="BM468" s="4"/>
      <c r="BN468" s="4"/>
      <c r="BO468" s="4"/>
      <c r="BP468" s="4"/>
      <c r="BQ468" s="4"/>
      <c r="BR468" s="4"/>
      <c r="BS468" s="4"/>
      <c r="BT468" s="4"/>
      <c r="BU468" s="4"/>
      <c r="BV468" s="4"/>
      <c r="BW468" s="4"/>
      <c r="BX468" s="29"/>
      <c r="BY468" s="4"/>
      <c r="BZ468" s="4"/>
      <c r="CA468" s="18"/>
      <c r="CB468" s="18"/>
      <c r="CD468" s="18"/>
      <c r="CE468" s="18"/>
      <c r="CG468" s="18"/>
      <c r="CI468" s="18"/>
      <c r="CK468" s="18"/>
      <c r="CL468" s="18"/>
      <c r="CN468" s="18"/>
      <c r="CO468" s="18"/>
      <c r="CP468" s="18"/>
      <c r="CT468" s="18"/>
      <c r="CU468" s="18"/>
      <c r="CV468" s="18"/>
      <c r="CW468" s="18"/>
      <c r="CX468" s="18"/>
      <c r="CY468" s="18"/>
      <c r="CZ468" s="18"/>
      <c r="DA468" s="18"/>
      <c r="DB468" s="18"/>
      <c r="DC468" s="18"/>
      <c r="DD468" s="18"/>
      <c r="DF468" s="18"/>
      <c r="DH468" s="18"/>
      <c r="ED468" s="31"/>
      <c r="EE468" s="31"/>
      <c r="ER468" s="18"/>
      <c r="ET468" s="28"/>
      <c r="EU468" s="28"/>
      <c r="EV468" s="28"/>
      <c r="EW468" s="18"/>
      <c r="EX468" s="18"/>
      <c r="EY468" s="18"/>
      <c r="EZ468" s="18"/>
      <c r="FB468" s="18"/>
      <c r="FC468" s="18"/>
      <c r="FD468" s="18"/>
      <c r="FE468" s="18"/>
      <c r="FF468" s="18"/>
      <c r="FG468" s="18"/>
      <c r="FH468" s="18"/>
      <c r="FI468" s="18"/>
      <c r="FJ468" s="18"/>
      <c r="FK468" s="18"/>
      <c r="FL468" s="18"/>
      <c r="FM468" s="18"/>
      <c r="FO468" s="18"/>
      <c r="FP468" s="18"/>
      <c r="FQ468" s="18"/>
      <c r="FS468" s="18"/>
      <c r="FT468" s="18"/>
      <c r="FU468" s="18"/>
      <c r="FV468" s="18"/>
      <c r="FW468" s="18"/>
      <c r="FX468" s="18"/>
      <c r="FY468" s="18"/>
      <c r="FZ468" s="18"/>
      <c r="GB468" s="18"/>
      <c r="GE468" s="18"/>
    </row>
    <row r="469" spans="1:187" s="5" customFormat="1" x14ac:dyDescent="0.2">
      <c r="A469" s="26"/>
      <c r="G469" s="27"/>
      <c r="H469" s="27"/>
      <c r="I469" s="27"/>
      <c r="J469" s="27"/>
      <c r="K469" s="27"/>
      <c r="L469" s="27"/>
      <c r="M469" s="27"/>
      <c r="N469" s="27"/>
      <c r="O469" s="27"/>
      <c r="P469" s="27"/>
      <c r="Q469" s="27"/>
      <c r="R469" s="27"/>
      <c r="S469" s="27"/>
      <c r="T469" s="27"/>
      <c r="U469" s="27"/>
      <c r="V469" s="27"/>
      <c r="W469" s="27"/>
      <c r="X469" s="27"/>
      <c r="Y469" s="27"/>
      <c r="Z469" s="27"/>
      <c r="AA469" s="27"/>
      <c r="AB469" s="27"/>
      <c r="AC469" s="27"/>
      <c r="AD469" s="27"/>
      <c r="AR469" s="4"/>
      <c r="AS469" s="4"/>
      <c r="AU469" s="4"/>
      <c r="AV469" s="4"/>
      <c r="AX469" s="4"/>
      <c r="AY469" s="4"/>
      <c r="BA469" s="4"/>
      <c r="BB469" s="4"/>
      <c r="BD469" s="4"/>
      <c r="BE469" s="4"/>
      <c r="BG469" s="4"/>
      <c r="BH469" s="4"/>
      <c r="BJ469" s="4"/>
      <c r="BK469" s="4"/>
      <c r="BM469" s="4"/>
      <c r="BN469" s="4"/>
      <c r="BO469" s="4"/>
      <c r="BP469" s="4"/>
      <c r="BQ469" s="4"/>
      <c r="BR469" s="4"/>
      <c r="BS469" s="4"/>
      <c r="BT469" s="4"/>
      <c r="BU469" s="4"/>
      <c r="BV469" s="4"/>
      <c r="BW469" s="4"/>
      <c r="BX469" s="29"/>
      <c r="BY469" s="4"/>
      <c r="BZ469" s="4"/>
      <c r="CA469" s="18"/>
      <c r="CB469" s="18"/>
      <c r="CD469" s="18"/>
      <c r="CE469" s="18"/>
      <c r="CG469" s="18"/>
      <c r="CI469" s="18"/>
      <c r="CK469" s="18"/>
      <c r="CL469" s="18"/>
      <c r="CN469" s="18"/>
      <c r="CO469" s="18"/>
      <c r="CP469" s="18"/>
      <c r="CT469" s="18"/>
      <c r="CU469" s="18"/>
      <c r="CV469" s="18"/>
      <c r="CW469" s="18"/>
      <c r="CX469" s="18"/>
      <c r="CY469" s="18"/>
      <c r="CZ469" s="18"/>
      <c r="DA469" s="18"/>
      <c r="DB469" s="18"/>
      <c r="DC469" s="18"/>
      <c r="DD469" s="18"/>
      <c r="DF469" s="18"/>
      <c r="DH469" s="18"/>
      <c r="ED469" s="31"/>
      <c r="EE469" s="31"/>
      <c r="ET469" s="28"/>
      <c r="EU469" s="28"/>
      <c r="EV469" s="28"/>
      <c r="EW469" s="18"/>
      <c r="EY469" s="18"/>
      <c r="EZ469" s="18"/>
      <c r="FA469" s="18"/>
      <c r="FB469" s="18"/>
      <c r="FC469" s="18"/>
      <c r="FD469" s="18"/>
      <c r="FE469" s="18"/>
      <c r="FF469" s="18"/>
      <c r="FG469" s="18"/>
      <c r="FH469" s="18"/>
      <c r="FI469" s="18"/>
      <c r="FJ469" s="18"/>
      <c r="FK469" s="18"/>
      <c r="FL469" s="18"/>
      <c r="FM469" s="18"/>
      <c r="FO469" s="18"/>
      <c r="FQ469" s="18"/>
      <c r="FS469" s="18"/>
      <c r="FU469" s="18"/>
      <c r="FV469" s="18"/>
      <c r="FW469" s="18"/>
      <c r="FX469" s="18"/>
      <c r="FY469" s="18"/>
      <c r="FZ469" s="18"/>
      <c r="GB469" s="18"/>
      <c r="GD469" s="18"/>
      <c r="GE469" s="18"/>
    </row>
    <row r="470" spans="1:187" s="5" customFormat="1" x14ac:dyDescent="0.2">
      <c r="A470" s="26"/>
      <c r="G470" s="27"/>
      <c r="H470" s="27"/>
      <c r="I470" s="27"/>
      <c r="J470" s="27"/>
      <c r="K470" s="27"/>
      <c r="L470" s="27"/>
      <c r="M470" s="27"/>
      <c r="N470" s="27"/>
      <c r="O470" s="27"/>
      <c r="P470" s="27"/>
      <c r="Q470" s="27"/>
      <c r="R470" s="27"/>
      <c r="S470" s="27"/>
      <c r="T470" s="27"/>
      <c r="U470" s="27"/>
      <c r="V470" s="27"/>
      <c r="W470" s="27"/>
      <c r="X470" s="27"/>
      <c r="Y470" s="27"/>
      <c r="Z470" s="27"/>
      <c r="AA470" s="27"/>
      <c r="AB470" s="27"/>
      <c r="AC470" s="27"/>
      <c r="AD470" s="27"/>
      <c r="AR470" s="4"/>
      <c r="AS470" s="4"/>
      <c r="AU470" s="4"/>
      <c r="AV470" s="4"/>
      <c r="AX470" s="4"/>
      <c r="AY470" s="4"/>
      <c r="BA470" s="4"/>
      <c r="BB470" s="4"/>
      <c r="BD470" s="4"/>
      <c r="BE470" s="4"/>
      <c r="BG470" s="4"/>
      <c r="BH470" s="4"/>
      <c r="BJ470" s="4"/>
      <c r="BK470" s="4"/>
      <c r="BM470" s="4"/>
      <c r="BN470" s="4"/>
      <c r="BO470" s="4"/>
      <c r="BP470" s="4"/>
      <c r="BQ470" s="4"/>
      <c r="BR470" s="4"/>
      <c r="BS470" s="4"/>
      <c r="BT470" s="4"/>
      <c r="BU470" s="4"/>
      <c r="BV470" s="4"/>
      <c r="BW470" s="4"/>
      <c r="BX470" s="29"/>
      <c r="BY470" s="4"/>
      <c r="BZ470" s="4"/>
      <c r="CA470" s="18"/>
      <c r="CB470" s="18"/>
      <c r="CD470" s="18"/>
      <c r="CE470" s="18"/>
      <c r="CG470" s="18"/>
      <c r="CI470" s="18"/>
      <c r="CK470" s="18"/>
      <c r="CL470" s="18"/>
      <c r="CN470" s="18"/>
      <c r="CO470" s="18"/>
      <c r="CP470" s="18"/>
      <c r="CT470" s="18"/>
      <c r="CU470" s="18"/>
      <c r="CV470" s="18"/>
      <c r="CW470" s="18"/>
      <c r="CX470" s="18"/>
      <c r="CY470" s="18"/>
      <c r="CZ470" s="18"/>
      <c r="DA470" s="18"/>
      <c r="DB470" s="18"/>
      <c r="DC470" s="18"/>
      <c r="DD470" s="18"/>
      <c r="DF470" s="18"/>
      <c r="DH470" s="18"/>
      <c r="ED470" s="31"/>
      <c r="EE470" s="31"/>
      <c r="ER470" s="18"/>
      <c r="ET470" s="28"/>
      <c r="EU470" s="28"/>
      <c r="EV470" s="28"/>
      <c r="EW470" s="18"/>
      <c r="EX470" s="18"/>
      <c r="EY470" s="18"/>
      <c r="EZ470" s="18"/>
      <c r="FA470" s="18"/>
      <c r="FB470" s="18"/>
      <c r="FC470" s="18"/>
      <c r="FD470" s="18"/>
      <c r="FE470" s="18"/>
      <c r="FF470" s="18"/>
      <c r="FG470" s="18"/>
      <c r="FH470" s="18"/>
      <c r="FI470" s="18"/>
      <c r="FJ470" s="18"/>
      <c r="FK470" s="18"/>
      <c r="FL470" s="18"/>
      <c r="FM470" s="18"/>
      <c r="FO470" s="18"/>
      <c r="FQ470" s="18"/>
      <c r="FS470" s="18"/>
      <c r="FT470" s="18"/>
      <c r="FU470" s="18"/>
      <c r="FV470" s="18"/>
      <c r="FW470" s="18"/>
      <c r="FX470" s="18"/>
      <c r="FY470" s="18"/>
      <c r="FZ470" s="18"/>
      <c r="GB470" s="18"/>
      <c r="GE470" s="18"/>
    </row>
    <row r="471" spans="1:187" s="5" customFormat="1" x14ac:dyDescent="0.2">
      <c r="A471" s="26"/>
      <c r="G471" s="27"/>
      <c r="H471" s="27"/>
      <c r="I471" s="27"/>
      <c r="J471" s="27"/>
      <c r="K471" s="27"/>
      <c r="L471" s="27"/>
      <c r="M471" s="27"/>
      <c r="N471" s="27"/>
      <c r="O471" s="27"/>
      <c r="P471" s="27"/>
      <c r="Q471" s="27"/>
      <c r="R471" s="27"/>
      <c r="S471" s="27"/>
      <c r="T471" s="27"/>
      <c r="U471" s="27"/>
      <c r="V471" s="27"/>
      <c r="W471" s="27"/>
      <c r="X471" s="27"/>
      <c r="Y471" s="27"/>
      <c r="Z471" s="27"/>
      <c r="AA471" s="27"/>
      <c r="AB471" s="27"/>
      <c r="AC471" s="27"/>
      <c r="AD471" s="27"/>
      <c r="AR471" s="4"/>
      <c r="AS471" s="4"/>
      <c r="AU471" s="4"/>
      <c r="AV471" s="4"/>
      <c r="AX471" s="4"/>
      <c r="AY471" s="4"/>
      <c r="BA471" s="4"/>
      <c r="BB471" s="4"/>
      <c r="BD471" s="4"/>
      <c r="BE471" s="4"/>
      <c r="BG471" s="4"/>
      <c r="BH471" s="4"/>
      <c r="BJ471" s="4"/>
      <c r="BK471" s="4"/>
      <c r="BM471" s="4"/>
      <c r="BN471" s="4"/>
      <c r="BO471" s="4"/>
      <c r="BP471" s="4"/>
      <c r="BQ471" s="4"/>
      <c r="BR471" s="4"/>
      <c r="BS471" s="4"/>
      <c r="BT471" s="4"/>
      <c r="BU471" s="4"/>
      <c r="BV471" s="4"/>
      <c r="BW471" s="4"/>
      <c r="BX471" s="29"/>
      <c r="BY471" s="4"/>
      <c r="BZ471" s="4"/>
      <c r="CA471" s="18"/>
      <c r="CB471" s="18"/>
      <c r="CD471" s="18"/>
      <c r="CE471" s="18"/>
      <c r="CG471" s="18"/>
      <c r="CI471" s="18"/>
      <c r="CK471" s="18"/>
      <c r="CL471" s="18"/>
      <c r="CN471" s="18"/>
      <c r="CO471" s="18"/>
      <c r="CP471" s="18"/>
      <c r="CT471" s="18"/>
      <c r="CU471" s="18"/>
      <c r="CV471" s="18"/>
      <c r="CW471" s="18"/>
      <c r="CX471" s="18"/>
      <c r="CY471" s="18"/>
      <c r="CZ471" s="18"/>
      <c r="DA471" s="18"/>
      <c r="DB471" s="18"/>
      <c r="DC471" s="18"/>
      <c r="DD471" s="18"/>
      <c r="DF471" s="18"/>
      <c r="DH471" s="18"/>
      <c r="ED471" s="31"/>
      <c r="EE471" s="31"/>
      <c r="ET471" s="28"/>
      <c r="EU471" s="28"/>
      <c r="EV471" s="28"/>
      <c r="EW471" s="18"/>
      <c r="FA471" s="18"/>
      <c r="FB471" s="18"/>
      <c r="FC471" s="18"/>
      <c r="FD471" s="18"/>
      <c r="FE471" s="18"/>
      <c r="FF471" s="18"/>
      <c r="FG471" s="18"/>
      <c r="FJ471" s="18"/>
      <c r="FK471" s="18"/>
      <c r="FL471" s="18"/>
      <c r="FM471" s="18"/>
      <c r="FO471" s="18"/>
      <c r="FQ471" s="18"/>
      <c r="FS471" s="18"/>
      <c r="FU471" s="18"/>
      <c r="FV471" s="18"/>
      <c r="FW471" s="18"/>
      <c r="FX471" s="18"/>
      <c r="FY471" s="18"/>
      <c r="FZ471" s="18"/>
      <c r="GB471" s="18"/>
      <c r="GD471" s="18"/>
      <c r="GE471" s="18"/>
    </row>
    <row r="472" spans="1:187" s="5" customFormat="1" x14ac:dyDescent="0.2">
      <c r="A472" s="26"/>
      <c r="G472" s="27"/>
      <c r="H472" s="27"/>
      <c r="I472" s="27"/>
      <c r="J472" s="27"/>
      <c r="K472" s="27"/>
      <c r="L472" s="27"/>
      <c r="M472" s="27"/>
      <c r="N472" s="27"/>
      <c r="O472" s="27"/>
      <c r="P472" s="27"/>
      <c r="Q472" s="27"/>
      <c r="R472" s="27"/>
      <c r="S472" s="27"/>
      <c r="T472" s="27"/>
      <c r="U472" s="27"/>
      <c r="V472" s="27"/>
      <c r="W472" s="27"/>
      <c r="X472" s="27"/>
      <c r="Y472" s="27"/>
      <c r="Z472" s="27"/>
      <c r="AA472" s="27"/>
      <c r="AB472" s="27"/>
      <c r="AC472" s="27"/>
      <c r="AD472" s="27"/>
      <c r="AR472" s="4"/>
      <c r="AS472" s="4"/>
      <c r="AU472" s="4"/>
      <c r="AV472" s="4"/>
      <c r="AX472" s="4"/>
      <c r="AY472" s="4"/>
      <c r="BA472" s="4"/>
      <c r="BB472" s="4"/>
      <c r="BD472" s="4"/>
      <c r="BE472" s="4"/>
      <c r="BG472" s="4"/>
      <c r="BH472" s="4"/>
      <c r="BJ472" s="4"/>
      <c r="BK472" s="4"/>
      <c r="BM472" s="4"/>
      <c r="BN472" s="4"/>
      <c r="BO472" s="4"/>
      <c r="BP472" s="4"/>
      <c r="BQ472" s="4"/>
      <c r="BR472" s="4"/>
      <c r="BS472" s="4"/>
      <c r="BT472" s="4"/>
      <c r="BU472" s="4"/>
      <c r="BV472" s="4"/>
      <c r="BW472" s="4"/>
      <c r="BX472" s="29"/>
      <c r="BY472" s="4"/>
      <c r="BZ472" s="4"/>
      <c r="CA472" s="18"/>
      <c r="CB472" s="18"/>
      <c r="CD472" s="18"/>
      <c r="CE472" s="18"/>
      <c r="CG472" s="18"/>
      <c r="CI472" s="18"/>
      <c r="CK472" s="18"/>
      <c r="CL472" s="18"/>
      <c r="CN472" s="18"/>
      <c r="CO472" s="18"/>
      <c r="CP472" s="18"/>
      <c r="CT472" s="18"/>
      <c r="CU472" s="18"/>
      <c r="CV472" s="18"/>
      <c r="CW472" s="18"/>
      <c r="CX472" s="18"/>
      <c r="CY472" s="18"/>
      <c r="CZ472" s="18"/>
      <c r="DA472" s="18"/>
      <c r="DB472" s="18"/>
      <c r="DC472" s="18"/>
      <c r="DD472" s="18"/>
      <c r="DF472" s="18"/>
      <c r="DH472" s="18"/>
      <c r="ED472" s="31"/>
      <c r="EE472" s="31"/>
      <c r="ET472" s="28"/>
      <c r="EU472" s="28"/>
      <c r="EV472" s="28"/>
      <c r="EW472" s="18"/>
      <c r="FA472" s="18"/>
      <c r="FB472" s="18"/>
      <c r="FC472" s="18"/>
      <c r="FD472" s="18"/>
      <c r="FE472" s="18"/>
      <c r="FF472" s="18"/>
      <c r="FG472" s="18"/>
      <c r="FJ472" s="18"/>
      <c r="FK472" s="18"/>
      <c r="FL472" s="18"/>
      <c r="FM472" s="18"/>
      <c r="FO472" s="18"/>
      <c r="FQ472" s="18"/>
      <c r="FS472" s="18"/>
      <c r="FU472" s="18"/>
      <c r="FV472" s="18"/>
      <c r="FW472" s="18"/>
      <c r="FX472" s="18"/>
      <c r="FY472" s="18"/>
      <c r="FZ472" s="18"/>
      <c r="GB472" s="18"/>
      <c r="GD472" s="18"/>
      <c r="GE472" s="18"/>
    </row>
    <row r="473" spans="1:187" s="5" customFormat="1" x14ac:dyDescent="0.2">
      <c r="A473" s="26"/>
      <c r="G473" s="27"/>
      <c r="H473" s="27"/>
      <c r="I473" s="27"/>
      <c r="J473" s="27"/>
      <c r="K473" s="27"/>
      <c r="L473" s="27"/>
      <c r="M473" s="27"/>
      <c r="N473" s="27"/>
      <c r="O473" s="27"/>
      <c r="P473" s="27"/>
      <c r="Q473" s="27"/>
      <c r="R473" s="27"/>
      <c r="S473" s="27"/>
      <c r="T473" s="27"/>
      <c r="U473" s="27"/>
      <c r="V473" s="27"/>
      <c r="W473" s="27"/>
      <c r="X473" s="27"/>
      <c r="Y473" s="27"/>
      <c r="Z473" s="27"/>
      <c r="AA473" s="27"/>
      <c r="AB473" s="27"/>
      <c r="AC473" s="27"/>
      <c r="AD473" s="27"/>
      <c r="AR473" s="4"/>
      <c r="AS473" s="4"/>
      <c r="AU473" s="4"/>
      <c r="AV473" s="4"/>
      <c r="AX473" s="4"/>
      <c r="AY473" s="4"/>
      <c r="BA473" s="4"/>
      <c r="BB473" s="4"/>
      <c r="BD473" s="4"/>
      <c r="BE473" s="4"/>
      <c r="BG473" s="4"/>
      <c r="BH473" s="4"/>
      <c r="BJ473" s="4"/>
      <c r="BK473" s="4"/>
      <c r="BM473" s="4"/>
      <c r="BN473" s="4"/>
      <c r="BO473" s="4"/>
      <c r="BP473" s="4"/>
      <c r="BQ473" s="4"/>
      <c r="BR473" s="4"/>
      <c r="BS473" s="4"/>
      <c r="BT473" s="4"/>
      <c r="BU473" s="4"/>
      <c r="BV473" s="4"/>
      <c r="BW473" s="4"/>
      <c r="BX473" s="29"/>
      <c r="BY473" s="4"/>
      <c r="BZ473" s="4"/>
      <c r="CA473" s="18"/>
      <c r="CB473" s="18"/>
      <c r="CD473" s="18"/>
      <c r="CE473" s="18"/>
      <c r="CG473" s="18"/>
      <c r="CI473" s="18"/>
      <c r="CK473" s="18"/>
      <c r="CL473" s="18"/>
      <c r="CN473" s="18"/>
      <c r="CO473" s="18"/>
      <c r="CP473" s="18"/>
      <c r="CT473" s="18"/>
      <c r="CU473" s="18"/>
      <c r="CV473" s="18"/>
      <c r="CW473" s="18"/>
      <c r="CX473" s="18"/>
      <c r="CY473" s="18"/>
      <c r="CZ473" s="18"/>
      <c r="DA473" s="18"/>
      <c r="DB473" s="18"/>
      <c r="DC473" s="18"/>
      <c r="DD473" s="18"/>
      <c r="DF473" s="18"/>
      <c r="DH473" s="18"/>
      <c r="ED473" s="31"/>
      <c r="EE473" s="31"/>
      <c r="ET473" s="28"/>
      <c r="EU473" s="28"/>
      <c r="EV473" s="28"/>
      <c r="FA473" s="18"/>
      <c r="FB473" s="18"/>
      <c r="FC473" s="18"/>
      <c r="FD473" s="18"/>
      <c r="FE473" s="18"/>
      <c r="FF473" s="18"/>
      <c r="FG473" s="18"/>
      <c r="FJ473" s="18"/>
      <c r="FK473" s="18"/>
      <c r="FL473" s="18"/>
      <c r="FM473" s="18"/>
      <c r="FO473" s="18"/>
      <c r="FQ473" s="18"/>
      <c r="FS473" s="18"/>
      <c r="FU473" s="18"/>
      <c r="FV473" s="18"/>
      <c r="FW473" s="18"/>
      <c r="FX473" s="18"/>
      <c r="FY473" s="18"/>
      <c r="FZ473" s="18"/>
      <c r="GB473" s="18"/>
      <c r="GD473" s="18"/>
      <c r="GE473" s="18"/>
    </row>
    <row r="474" spans="1:187" s="5" customFormat="1" x14ac:dyDescent="0.2">
      <c r="A474" s="26"/>
      <c r="G474" s="27"/>
      <c r="H474" s="27"/>
      <c r="I474" s="27"/>
      <c r="J474" s="27"/>
      <c r="K474" s="27"/>
      <c r="L474" s="27"/>
      <c r="M474" s="27"/>
      <c r="N474" s="27"/>
      <c r="O474" s="27"/>
      <c r="P474" s="27"/>
      <c r="Q474" s="27"/>
      <c r="R474" s="27"/>
      <c r="S474" s="27"/>
      <c r="T474" s="27"/>
      <c r="U474" s="27"/>
      <c r="V474" s="27"/>
      <c r="W474" s="27"/>
      <c r="X474" s="27"/>
      <c r="Y474" s="27"/>
      <c r="Z474" s="27"/>
      <c r="AA474" s="27"/>
      <c r="AB474" s="27"/>
      <c r="AC474" s="27"/>
      <c r="AD474" s="27"/>
      <c r="AR474" s="4"/>
      <c r="AS474" s="4"/>
      <c r="AU474" s="4"/>
      <c r="AV474" s="4"/>
      <c r="AX474" s="4"/>
      <c r="AY474" s="4"/>
      <c r="BA474" s="4"/>
      <c r="BB474" s="4"/>
      <c r="BD474" s="4"/>
      <c r="BE474" s="4"/>
      <c r="BG474" s="4"/>
      <c r="BH474" s="4"/>
      <c r="BJ474" s="4"/>
      <c r="BK474" s="4"/>
      <c r="BM474" s="4"/>
      <c r="BN474" s="4"/>
      <c r="BO474" s="4"/>
      <c r="BP474" s="4"/>
      <c r="BQ474" s="4"/>
      <c r="BR474" s="4"/>
      <c r="BS474" s="4"/>
      <c r="BT474" s="4"/>
      <c r="BU474" s="4"/>
      <c r="BV474" s="4"/>
      <c r="BW474" s="4"/>
      <c r="BX474" s="29"/>
      <c r="BY474" s="4"/>
      <c r="BZ474" s="4"/>
      <c r="CA474" s="18"/>
      <c r="CB474" s="18"/>
      <c r="CD474" s="18"/>
      <c r="CE474" s="18"/>
      <c r="CG474" s="18"/>
      <c r="CI474" s="18"/>
      <c r="CK474" s="18"/>
      <c r="CL474" s="18"/>
      <c r="CN474" s="18"/>
      <c r="CO474" s="18"/>
      <c r="CP474" s="18"/>
      <c r="CT474" s="18"/>
      <c r="CU474" s="18"/>
      <c r="CV474" s="18"/>
      <c r="CW474" s="18"/>
      <c r="CX474" s="18"/>
      <c r="CY474" s="18"/>
      <c r="CZ474" s="18"/>
      <c r="DA474" s="18"/>
      <c r="DB474" s="18"/>
      <c r="DC474" s="18"/>
      <c r="DD474" s="18"/>
      <c r="DF474" s="18"/>
      <c r="DH474" s="18"/>
      <c r="ED474" s="31"/>
      <c r="EE474" s="31"/>
      <c r="ET474" s="28"/>
      <c r="EU474" s="28"/>
      <c r="EV474" s="28"/>
      <c r="EW474" s="18"/>
      <c r="FA474" s="18"/>
      <c r="FB474" s="18"/>
      <c r="FC474" s="18"/>
      <c r="FD474" s="18"/>
      <c r="FE474" s="18"/>
      <c r="FF474" s="18"/>
      <c r="FG474" s="18"/>
      <c r="FJ474" s="18"/>
      <c r="FK474" s="18"/>
      <c r="FL474" s="18"/>
      <c r="FM474" s="18"/>
      <c r="FO474" s="18"/>
      <c r="FQ474" s="18"/>
      <c r="FS474" s="18"/>
      <c r="FU474" s="18"/>
      <c r="FV474" s="18"/>
      <c r="FW474" s="18"/>
      <c r="FX474" s="18"/>
      <c r="FY474" s="18"/>
      <c r="FZ474" s="18"/>
      <c r="GB474" s="18"/>
      <c r="GD474" s="18"/>
      <c r="GE474" s="18"/>
    </row>
    <row r="475" spans="1:187" s="5" customFormat="1" x14ac:dyDescent="0.2">
      <c r="A475" s="26"/>
      <c r="G475" s="27"/>
      <c r="H475" s="27"/>
      <c r="I475" s="27"/>
      <c r="J475" s="27"/>
      <c r="K475" s="27"/>
      <c r="L475" s="27"/>
      <c r="M475" s="27"/>
      <c r="N475" s="27"/>
      <c r="O475" s="27"/>
      <c r="P475" s="27"/>
      <c r="Q475" s="27"/>
      <c r="R475" s="27"/>
      <c r="S475" s="27"/>
      <c r="T475" s="27"/>
      <c r="U475" s="27"/>
      <c r="V475" s="27"/>
      <c r="W475" s="27"/>
      <c r="X475" s="27"/>
      <c r="Y475" s="27"/>
      <c r="Z475" s="27"/>
      <c r="AA475" s="27"/>
      <c r="AB475" s="27"/>
      <c r="AC475" s="27"/>
      <c r="AD475" s="27"/>
      <c r="AR475" s="4"/>
      <c r="AS475" s="4"/>
      <c r="AU475" s="4"/>
      <c r="AV475" s="4"/>
      <c r="AX475" s="4"/>
      <c r="AY475" s="4"/>
      <c r="BA475" s="4"/>
      <c r="BB475" s="4"/>
      <c r="BD475" s="4"/>
      <c r="BE475" s="4"/>
      <c r="BG475" s="4"/>
      <c r="BH475" s="4"/>
      <c r="BJ475" s="4"/>
      <c r="BK475" s="4"/>
      <c r="BM475" s="4"/>
      <c r="BN475" s="4"/>
      <c r="BO475" s="4"/>
      <c r="BP475" s="4"/>
      <c r="BQ475" s="4"/>
      <c r="BR475" s="4"/>
      <c r="BS475" s="4"/>
      <c r="BT475" s="4"/>
      <c r="BU475" s="4"/>
      <c r="BV475" s="4"/>
      <c r="BW475" s="4"/>
      <c r="BX475" s="29"/>
      <c r="BY475" s="4"/>
      <c r="BZ475" s="4"/>
      <c r="CA475" s="18"/>
      <c r="CB475" s="18"/>
      <c r="CD475" s="18"/>
      <c r="CE475" s="18"/>
      <c r="CG475" s="18"/>
      <c r="CI475" s="18"/>
      <c r="CK475" s="18"/>
      <c r="CL475" s="18"/>
      <c r="CN475" s="18"/>
      <c r="CO475" s="18"/>
      <c r="CP475" s="18"/>
      <c r="CT475" s="18"/>
      <c r="CU475" s="18"/>
      <c r="CV475" s="18"/>
      <c r="CW475" s="18"/>
      <c r="CX475" s="18"/>
      <c r="CY475" s="18"/>
      <c r="CZ475" s="18"/>
      <c r="DA475" s="18"/>
      <c r="DB475" s="18"/>
      <c r="DC475" s="18"/>
      <c r="DD475" s="18"/>
      <c r="DF475" s="18"/>
      <c r="DH475" s="18"/>
      <c r="ED475" s="31"/>
      <c r="EE475" s="31"/>
      <c r="ET475" s="28"/>
      <c r="EU475" s="28"/>
      <c r="EV475" s="28"/>
      <c r="EW475" s="18"/>
      <c r="FA475" s="18"/>
      <c r="FB475" s="18"/>
      <c r="FC475" s="18"/>
      <c r="FD475" s="18"/>
      <c r="FE475" s="18"/>
      <c r="FF475" s="18"/>
      <c r="FG475" s="18"/>
      <c r="FJ475" s="18"/>
      <c r="FK475" s="18"/>
      <c r="FL475" s="18"/>
      <c r="FM475" s="18"/>
      <c r="FO475" s="18"/>
      <c r="FQ475" s="18"/>
      <c r="FS475" s="18"/>
      <c r="FU475" s="18"/>
      <c r="FV475" s="18"/>
      <c r="FW475" s="18"/>
      <c r="FX475" s="18"/>
      <c r="FY475" s="18"/>
      <c r="FZ475" s="18"/>
      <c r="GB475" s="18"/>
      <c r="GD475" s="18"/>
      <c r="GE475" s="18"/>
    </row>
    <row r="476" spans="1:187" s="5" customFormat="1" x14ac:dyDescent="0.2">
      <c r="A476" s="26"/>
      <c r="G476" s="27"/>
      <c r="H476" s="27"/>
      <c r="I476" s="27"/>
      <c r="J476" s="27"/>
      <c r="K476" s="27"/>
      <c r="L476" s="27"/>
      <c r="M476" s="27"/>
      <c r="N476" s="27"/>
      <c r="O476" s="27"/>
      <c r="P476" s="27"/>
      <c r="Q476" s="27"/>
      <c r="R476" s="27"/>
      <c r="S476" s="27"/>
      <c r="T476" s="27"/>
      <c r="U476" s="27"/>
      <c r="V476" s="27"/>
      <c r="W476" s="27"/>
      <c r="X476" s="27"/>
      <c r="Y476" s="27"/>
      <c r="Z476" s="27"/>
      <c r="AA476" s="27"/>
      <c r="AB476" s="27"/>
      <c r="AC476" s="27"/>
      <c r="AD476" s="27"/>
      <c r="AR476" s="4"/>
      <c r="AS476" s="4"/>
      <c r="AU476" s="4"/>
      <c r="AV476" s="4"/>
      <c r="AX476" s="4"/>
      <c r="AY476" s="4"/>
      <c r="BA476" s="4"/>
      <c r="BB476" s="4"/>
      <c r="BD476" s="4"/>
      <c r="BE476" s="4"/>
      <c r="BG476" s="4"/>
      <c r="BH476" s="4"/>
      <c r="BJ476" s="4"/>
      <c r="BK476" s="4"/>
      <c r="BM476" s="4"/>
      <c r="BN476" s="4"/>
      <c r="BO476" s="4"/>
      <c r="BP476" s="4"/>
      <c r="BQ476" s="4"/>
      <c r="BR476" s="4"/>
      <c r="BS476" s="4"/>
      <c r="BT476" s="4"/>
      <c r="BU476" s="4"/>
      <c r="BV476" s="4"/>
      <c r="BW476" s="4"/>
      <c r="BX476" s="29"/>
      <c r="BY476" s="4"/>
      <c r="BZ476" s="4"/>
      <c r="CA476" s="18"/>
      <c r="CB476" s="18"/>
      <c r="CD476" s="18"/>
      <c r="CE476" s="18"/>
      <c r="CG476" s="18"/>
      <c r="CI476" s="18"/>
      <c r="CK476" s="18"/>
      <c r="CL476" s="18"/>
      <c r="CN476" s="18"/>
      <c r="CO476" s="18"/>
      <c r="CP476" s="18"/>
      <c r="CT476" s="18"/>
      <c r="CU476" s="18"/>
      <c r="CV476" s="18"/>
      <c r="CW476" s="18"/>
      <c r="CX476" s="18"/>
      <c r="CY476" s="18"/>
      <c r="CZ476" s="18"/>
      <c r="DA476" s="18"/>
      <c r="DB476" s="18"/>
      <c r="DC476" s="18"/>
      <c r="DD476" s="18"/>
      <c r="DF476" s="18"/>
      <c r="DH476" s="18"/>
      <c r="ED476" s="31"/>
      <c r="EE476" s="31"/>
      <c r="ET476" s="28"/>
      <c r="EU476" s="28"/>
      <c r="EV476" s="28"/>
      <c r="EW476" s="18"/>
      <c r="FA476" s="18"/>
      <c r="FB476" s="18"/>
      <c r="FC476" s="18"/>
      <c r="FD476" s="18"/>
      <c r="FE476" s="18"/>
      <c r="FF476" s="18"/>
      <c r="FG476" s="18"/>
      <c r="FJ476" s="18"/>
      <c r="FK476" s="18"/>
      <c r="FL476" s="18"/>
      <c r="FM476" s="18"/>
      <c r="FO476" s="18"/>
      <c r="FQ476" s="18"/>
      <c r="FS476" s="18"/>
      <c r="FU476" s="18"/>
      <c r="FV476" s="18"/>
      <c r="FW476" s="18"/>
      <c r="FX476" s="18"/>
      <c r="FY476" s="18"/>
      <c r="FZ476" s="18"/>
      <c r="GB476" s="18"/>
      <c r="GD476" s="18"/>
      <c r="GE476" s="18"/>
    </row>
    <row r="477" spans="1:187" s="5" customFormat="1" x14ac:dyDescent="0.2">
      <c r="A477" s="26"/>
      <c r="G477" s="27"/>
      <c r="H477" s="27"/>
      <c r="I477" s="27"/>
      <c r="J477" s="27"/>
      <c r="K477" s="27"/>
      <c r="L477" s="27"/>
      <c r="M477" s="27"/>
      <c r="N477" s="27"/>
      <c r="O477" s="27"/>
      <c r="P477" s="27"/>
      <c r="Q477" s="27"/>
      <c r="R477" s="27"/>
      <c r="S477" s="27"/>
      <c r="T477" s="27"/>
      <c r="U477" s="27"/>
      <c r="V477" s="27"/>
      <c r="W477" s="27"/>
      <c r="X477" s="27"/>
      <c r="Y477" s="27"/>
      <c r="Z477" s="27"/>
      <c r="AA477" s="27"/>
      <c r="AB477" s="27"/>
      <c r="AC477" s="27"/>
      <c r="AD477" s="27"/>
      <c r="AR477" s="4"/>
      <c r="AS477" s="4"/>
      <c r="AU477" s="4"/>
      <c r="AV477" s="4"/>
      <c r="AX477" s="4"/>
      <c r="AY477" s="4"/>
      <c r="BA477" s="4"/>
      <c r="BB477" s="4"/>
      <c r="BD477" s="4"/>
      <c r="BE477" s="4"/>
      <c r="BG477" s="4"/>
      <c r="BH477" s="4"/>
      <c r="BJ477" s="4"/>
      <c r="BK477" s="4"/>
      <c r="BM477" s="4"/>
      <c r="BN477" s="4"/>
      <c r="BO477" s="4"/>
      <c r="BP477" s="4"/>
      <c r="BQ477" s="4"/>
      <c r="BR477" s="4"/>
      <c r="BS477" s="4"/>
      <c r="BT477" s="4"/>
      <c r="BU477" s="4"/>
      <c r="BV477" s="4"/>
      <c r="BW477" s="4"/>
      <c r="BX477" s="29"/>
      <c r="BY477" s="4"/>
      <c r="BZ477" s="4"/>
      <c r="CA477" s="18"/>
      <c r="CB477" s="18"/>
      <c r="CD477" s="18"/>
      <c r="CE477" s="18"/>
      <c r="CG477" s="18"/>
      <c r="CI477" s="18"/>
      <c r="CK477" s="18"/>
      <c r="CL477" s="18"/>
      <c r="CN477" s="18"/>
      <c r="CO477" s="18"/>
      <c r="CP477" s="18"/>
      <c r="CT477" s="18"/>
      <c r="CU477" s="18"/>
      <c r="CV477" s="18"/>
      <c r="CW477" s="18"/>
      <c r="CX477" s="18"/>
      <c r="CY477" s="18"/>
      <c r="CZ477" s="18"/>
      <c r="DA477" s="18"/>
      <c r="DB477" s="18"/>
      <c r="DC477" s="18"/>
      <c r="DD477" s="18"/>
      <c r="DF477" s="18"/>
      <c r="DH477" s="18"/>
      <c r="ED477" s="31"/>
      <c r="EE477" s="31"/>
      <c r="ER477" s="18"/>
      <c r="ET477" s="28"/>
      <c r="EU477" s="28"/>
      <c r="EV477" s="28"/>
      <c r="EW477" s="18"/>
      <c r="EX477" s="18"/>
      <c r="EY477" s="18"/>
      <c r="EZ477" s="18"/>
      <c r="FA477" s="18"/>
      <c r="FB477" s="18"/>
      <c r="FC477" s="18"/>
      <c r="FD477" s="18"/>
      <c r="FE477" s="18"/>
      <c r="FF477" s="18"/>
      <c r="FG477" s="18"/>
      <c r="FH477" s="18"/>
      <c r="FI477" s="18"/>
      <c r="FJ477" s="18"/>
      <c r="FK477" s="18"/>
      <c r="FL477" s="18"/>
      <c r="FM477" s="18"/>
      <c r="FN477" s="18"/>
      <c r="FO477" s="18"/>
      <c r="FQ477" s="18"/>
      <c r="FS477" s="18"/>
      <c r="FT477" s="18"/>
      <c r="FU477" s="18"/>
      <c r="FV477" s="18"/>
      <c r="FW477" s="18"/>
      <c r="FX477" s="18"/>
      <c r="FY477" s="18"/>
      <c r="FZ477" s="18"/>
      <c r="GB477" s="18"/>
      <c r="GD477" s="18"/>
      <c r="GE477" s="18"/>
    </row>
    <row r="478" spans="1:187" s="5" customFormat="1" x14ac:dyDescent="0.2">
      <c r="A478" s="26"/>
      <c r="G478" s="27"/>
      <c r="H478" s="27"/>
      <c r="I478" s="27"/>
      <c r="J478" s="27"/>
      <c r="K478" s="27"/>
      <c r="L478" s="27"/>
      <c r="M478" s="27"/>
      <c r="N478" s="27"/>
      <c r="O478" s="27"/>
      <c r="P478" s="27"/>
      <c r="Q478" s="27"/>
      <c r="R478" s="27"/>
      <c r="S478" s="27"/>
      <c r="T478" s="27"/>
      <c r="U478" s="27"/>
      <c r="V478" s="27"/>
      <c r="W478" s="27"/>
      <c r="X478" s="27"/>
      <c r="Y478" s="27"/>
      <c r="Z478" s="27"/>
      <c r="AA478" s="27"/>
      <c r="AB478" s="27"/>
      <c r="AC478" s="27"/>
      <c r="AD478" s="27"/>
      <c r="AR478" s="4"/>
      <c r="AS478" s="4"/>
      <c r="AU478" s="4"/>
      <c r="AV478" s="4"/>
      <c r="AX478" s="4"/>
      <c r="AY478" s="4"/>
      <c r="BA478" s="4"/>
      <c r="BB478" s="4"/>
      <c r="BD478" s="4"/>
      <c r="BE478" s="4"/>
      <c r="BG478" s="4"/>
      <c r="BH478" s="4"/>
      <c r="BJ478" s="4"/>
      <c r="BK478" s="4"/>
      <c r="BM478" s="4"/>
      <c r="BN478" s="4"/>
      <c r="BO478" s="4"/>
      <c r="BP478" s="4"/>
      <c r="BQ478" s="4"/>
      <c r="BR478" s="4"/>
      <c r="BS478" s="4"/>
      <c r="BT478" s="4"/>
      <c r="BU478" s="4"/>
      <c r="BV478" s="4"/>
      <c r="BW478" s="4"/>
      <c r="BX478" s="29"/>
      <c r="BY478" s="4"/>
      <c r="BZ478" s="4"/>
      <c r="CA478" s="18"/>
      <c r="CB478" s="18"/>
      <c r="CD478" s="18"/>
      <c r="CE478" s="18"/>
      <c r="CG478" s="18"/>
      <c r="CI478" s="18"/>
      <c r="CK478" s="18"/>
      <c r="CL478" s="18"/>
      <c r="CN478" s="18"/>
      <c r="CO478" s="18"/>
      <c r="CP478" s="18"/>
      <c r="CT478" s="18"/>
      <c r="CU478" s="18"/>
      <c r="CV478" s="18"/>
      <c r="CW478" s="18"/>
      <c r="CX478" s="18"/>
      <c r="CY478" s="18"/>
      <c r="CZ478" s="18"/>
      <c r="DA478" s="18"/>
      <c r="DB478" s="18"/>
      <c r="DC478" s="18"/>
      <c r="DD478" s="18"/>
      <c r="DF478" s="18"/>
      <c r="DH478" s="18"/>
      <c r="ED478" s="31"/>
      <c r="EE478" s="31"/>
      <c r="ET478" s="28"/>
      <c r="EU478" s="28"/>
      <c r="EV478" s="28"/>
      <c r="EW478" s="18"/>
      <c r="EX478" s="18"/>
      <c r="EY478" s="18"/>
      <c r="EZ478" s="18"/>
      <c r="FA478" s="18"/>
      <c r="FB478" s="18"/>
      <c r="FC478" s="18"/>
      <c r="FD478" s="18"/>
      <c r="FE478" s="18"/>
      <c r="FF478" s="18"/>
      <c r="FG478" s="18"/>
      <c r="FH478" s="18"/>
      <c r="FI478" s="18"/>
      <c r="FJ478" s="18"/>
      <c r="FK478" s="18"/>
      <c r="FL478" s="18"/>
      <c r="FM478" s="18"/>
      <c r="FO478" s="18"/>
      <c r="FP478" s="18"/>
      <c r="FQ478" s="18"/>
      <c r="FS478" s="18"/>
      <c r="FU478" s="18"/>
      <c r="FV478" s="18"/>
      <c r="FW478" s="18"/>
      <c r="FX478" s="18"/>
      <c r="FY478" s="18"/>
      <c r="FZ478" s="18"/>
      <c r="GB478" s="18"/>
      <c r="GE478" s="18"/>
    </row>
    <row r="479" spans="1:187" s="5" customFormat="1" x14ac:dyDescent="0.2">
      <c r="A479" s="26"/>
      <c r="G479" s="27"/>
      <c r="H479" s="27"/>
      <c r="I479" s="27"/>
      <c r="J479" s="27"/>
      <c r="K479" s="27"/>
      <c r="L479" s="27"/>
      <c r="M479" s="27"/>
      <c r="N479" s="27"/>
      <c r="O479" s="27"/>
      <c r="P479" s="27"/>
      <c r="Q479" s="27"/>
      <c r="R479" s="27"/>
      <c r="S479" s="27"/>
      <c r="T479" s="27"/>
      <c r="U479" s="27"/>
      <c r="V479" s="27"/>
      <c r="W479" s="27"/>
      <c r="X479" s="27"/>
      <c r="Y479" s="27"/>
      <c r="Z479" s="27"/>
      <c r="AA479" s="27"/>
      <c r="AB479" s="27"/>
      <c r="AC479" s="27"/>
      <c r="AD479" s="27"/>
      <c r="AR479" s="4"/>
      <c r="AS479" s="4"/>
      <c r="AU479" s="4"/>
      <c r="AV479" s="4"/>
      <c r="AX479" s="4"/>
      <c r="AY479" s="4"/>
      <c r="BA479" s="4"/>
      <c r="BB479" s="4"/>
      <c r="BD479" s="4"/>
      <c r="BE479" s="4"/>
      <c r="BG479" s="4"/>
      <c r="BH479" s="4"/>
      <c r="BJ479" s="4"/>
      <c r="BK479" s="4"/>
      <c r="BM479" s="4"/>
      <c r="BN479" s="4"/>
      <c r="BO479" s="4"/>
      <c r="BP479" s="4"/>
      <c r="BQ479" s="4"/>
      <c r="BR479" s="4"/>
      <c r="BS479" s="4"/>
      <c r="BT479" s="4"/>
      <c r="BU479" s="4"/>
      <c r="BV479" s="4"/>
      <c r="BW479" s="4"/>
      <c r="BX479" s="29"/>
      <c r="BY479" s="4"/>
      <c r="BZ479" s="4"/>
      <c r="CA479" s="18"/>
      <c r="CB479" s="18"/>
      <c r="CD479" s="18"/>
      <c r="CE479" s="18"/>
      <c r="CG479" s="18"/>
      <c r="CI479" s="18"/>
      <c r="CK479" s="18"/>
      <c r="CL479" s="18"/>
      <c r="CN479" s="18"/>
      <c r="CO479" s="18"/>
      <c r="CP479" s="18"/>
      <c r="CT479" s="18"/>
      <c r="CU479" s="18"/>
      <c r="CV479" s="18"/>
      <c r="CW479" s="18"/>
      <c r="CX479" s="18"/>
      <c r="CY479" s="18"/>
      <c r="CZ479" s="18"/>
      <c r="DA479" s="18"/>
      <c r="DB479" s="18"/>
      <c r="DC479" s="18"/>
      <c r="DD479" s="18"/>
      <c r="DF479" s="18"/>
      <c r="DH479" s="18"/>
      <c r="ED479" s="31"/>
      <c r="EE479" s="31"/>
      <c r="ET479" s="28"/>
      <c r="EU479" s="28"/>
      <c r="EV479" s="28"/>
      <c r="EW479" s="18"/>
      <c r="EX479" s="18"/>
      <c r="EY479" s="18"/>
      <c r="FA479" s="18"/>
      <c r="FB479" s="18"/>
      <c r="FC479" s="18"/>
      <c r="FD479" s="18"/>
      <c r="FE479" s="18"/>
      <c r="FF479" s="18"/>
      <c r="FG479" s="18"/>
      <c r="FJ479" s="18"/>
      <c r="FK479" s="18"/>
      <c r="FL479" s="18"/>
      <c r="FM479" s="18"/>
      <c r="FN479" s="18"/>
      <c r="FO479" s="18"/>
      <c r="FQ479" s="18"/>
      <c r="FS479" s="18"/>
      <c r="FU479" s="18"/>
      <c r="FV479" s="18"/>
      <c r="FW479" s="18"/>
      <c r="FX479" s="18"/>
      <c r="FY479" s="18"/>
      <c r="FZ479" s="18"/>
      <c r="GB479" s="18"/>
      <c r="GE479" s="18"/>
    </row>
    <row r="480" spans="1:187" s="5" customFormat="1" x14ac:dyDescent="0.2">
      <c r="A480" s="26"/>
      <c r="G480" s="27"/>
      <c r="H480" s="27"/>
      <c r="I480" s="27"/>
      <c r="J480" s="27"/>
      <c r="K480" s="27"/>
      <c r="L480" s="27"/>
      <c r="M480" s="27"/>
      <c r="N480" s="27"/>
      <c r="O480" s="27"/>
      <c r="P480" s="27"/>
      <c r="Q480" s="27"/>
      <c r="R480" s="27"/>
      <c r="S480" s="27"/>
      <c r="T480" s="27"/>
      <c r="U480" s="27"/>
      <c r="V480" s="27"/>
      <c r="W480" s="27"/>
      <c r="X480" s="27"/>
      <c r="Y480" s="27"/>
      <c r="Z480" s="27"/>
      <c r="AA480" s="27"/>
      <c r="AB480" s="27"/>
      <c r="AC480" s="27"/>
      <c r="AD480" s="27"/>
      <c r="AR480" s="4"/>
      <c r="AS480" s="4"/>
      <c r="AU480" s="4"/>
      <c r="AV480" s="4"/>
      <c r="AX480" s="4"/>
      <c r="AY480" s="4"/>
      <c r="BA480" s="4"/>
      <c r="BB480" s="4"/>
      <c r="BD480" s="4"/>
      <c r="BE480" s="4"/>
      <c r="BG480" s="4"/>
      <c r="BH480" s="4"/>
      <c r="BJ480" s="4"/>
      <c r="BK480" s="4"/>
      <c r="BM480" s="4"/>
      <c r="BN480" s="4"/>
      <c r="BO480" s="4"/>
      <c r="BP480" s="4"/>
      <c r="BQ480" s="4"/>
      <c r="BR480" s="4"/>
      <c r="BS480" s="4"/>
      <c r="BT480" s="4"/>
      <c r="BU480" s="4"/>
      <c r="BV480" s="4"/>
      <c r="BW480" s="4"/>
      <c r="BX480" s="29"/>
      <c r="BY480" s="4"/>
      <c r="BZ480" s="4"/>
      <c r="CA480" s="18"/>
      <c r="CB480" s="18"/>
      <c r="CD480" s="18"/>
      <c r="CE480" s="18"/>
      <c r="CG480" s="18"/>
      <c r="CI480" s="18"/>
      <c r="CK480" s="18"/>
      <c r="CL480" s="18"/>
      <c r="CN480" s="18"/>
      <c r="CO480" s="18"/>
      <c r="CP480" s="18"/>
      <c r="CT480" s="18"/>
      <c r="CU480" s="18"/>
      <c r="CV480" s="18"/>
      <c r="CW480" s="18"/>
      <c r="CX480" s="18"/>
      <c r="CY480" s="18"/>
      <c r="CZ480" s="18"/>
      <c r="DA480" s="18"/>
      <c r="DB480" s="18"/>
      <c r="DC480" s="18"/>
      <c r="DD480" s="18"/>
      <c r="DF480" s="18"/>
      <c r="DH480" s="18"/>
      <c r="ED480" s="31"/>
      <c r="EE480" s="31"/>
      <c r="ER480" s="18"/>
      <c r="ET480" s="28"/>
      <c r="EU480" s="28"/>
      <c r="EV480" s="28"/>
      <c r="EW480" s="18"/>
      <c r="EX480" s="18"/>
      <c r="EY480" s="18"/>
      <c r="EZ480" s="18"/>
      <c r="FA480" s="18"/>
      <c r="FB480" s="18"/>
      <c r="FC480" s="18"/>
      <c r="FD480" s="18"/>
      <c r="FE480" s="18"/>
      <c r="FF480" s="18"/>
      <c r="FG480" s="18"/>
      <c r="FH480" s="18"/>
      <c r="FI480" s="18"/>
      <c r="FJ480" s="18"/>
      <c r="FK480" s="18"/>
      <c r="FL480" s="18"/>
      <c r="FM480" s="18"/>
      <c r="FN480" s="18"/>
      <c r="FO480" s="18"/>
      <c r="FQ480" s="18"/>
      <c r="FS480" s="18"/>
      <c r="FT480" s="18"/>
      <c r="FU480" s="18"/>
      <c r="FV480" s="18"/>
      <c r="FW480" s="18"/>
      <c r="FX480" s="18"/>
      <c r="FY480" s="18"/>
      <c r="FZ480" s="18"/>
      <c r="GB480" s="18"/>
      <c r="GE480" s="18"/>
    </row>
    <row r="481" spans="1:187" s="5" customFormat="1" x14ac:dyDescent="0.2">
      <c r="A481" s="26"/>
      <c r="G481" s="27"/>
      <c r="H481" s="27"/>
      <c r="I481" s="27"/>
      <c r="J481" s="27"/>
      <c r="K481" s="27"/>
      <c r="L481" s="27"/>
      <c r="M481" s="27"/>
      <c r="N481" s="27"/>
      <c r="O481" s="27"/>
      <c r="P481" s="27"/>
      <c r="Q481" s="27"/>
      <c r="R481" s="27"/>
      <c r="S481" s="27"/>
      <c r="T481" s="27"/>
      <c r="U481" s="27"/>
      <c r="V481" s="27"/>
      <c r="W481" s="27"/>
      <c r="X481" s="27"/>
      <c r="Y481" s="27"/>
      <c r="Z481" s="27"/>
      <c r="AA481" s="27"/>
      <c r="AB481" s="27"/>
      <c r="AC481" s="27"/>
      <c r="AD481" s="27"/>
      <c r="AR481" s="4"/>
      <c r="AS481" s="4"/>
      <c r="AU481" s="4"/>
      <c r="AV481" s="4"/>
      <c r="AX481" s="4"/>
      <c r="AY481" s="4"/>
      <c r="BA481" s="4"/>
      <c r="BB481" s="4"/>
      <c r="BD481" s="4"/>
      <c r="BE481" s="4"/>
      <c r="BG481" s="4"/>
      <c r="BH481" s="4"/>
      <c r="BJ481" s="4"/>
      <c r="BK481" s="4"/>
      <c r="BM481" s="4"/>
      <c r="BN481" s="4"/>
      <c r="BO481" s="4"/>
      <c r="BP481" s="4"/>
      <c r="BQ481" s="4"/>
      <c r="BR481" s="4"/>
      <c r="BS481" s="4"/>
      <c r="BT481" s="4"/>
      <c r="BU481" s="4"/>
      <c r="BV481" s="4"/>
      <c r="BW481" s="4"/>
      <c r="BX481" s="29"/>
      <c r="BY481" s="4"/>
      <c r="BZ481" s="4"/>
      <c r="CA481" s="18"/>
      <c r="CB481" s="18"/>
      <c r="CD481" s="18"/>
      <c r="CE481" s="18"/>
      <c r="CG481" s="18"/>
      <c r="CI481" s="18"/>
      <c r="CK481" s="18"/>
      <c r="CL481" s="18"/>
      <c r="CN481" s="18"/>
      <c r="CO481" s="18"/>
      <c r="CP481" s="18"/>
      <c r="CT481" s="18"/>
      <c r="CU481" s="18"/>
      <c r="CV481" s="18"/>
      <c r="CW481" s="18"/>
      <c r="CX481" s="18"/>
      <c r="CY481" s="18"/>
      <c r="CZ481" s="18"/>
      <c r="DA481" s="18"/>
      <c r="DB481" s="18"/>
      <c r="DC481" s="18"/>
      <c r="DD481" s="18"/>
      <c r="DF481" s="18"/>
      <c r="DH481" s="18"/>
      <c r="ED481" s="31"/>
      <c r="EE481" s="31"/>
      <c r="ER481" s="18"/>
      <c r="ET481" s="28"/>
      <c r="EU481" s="28"/>
      <c r="EV481" s="28"/>
      <c r="EW481" s="18"/>
      <c r="EX481" s="18"/>
      <c r="EY481" s="18"/>
      <c r="EZ481" s="18"/>
      <c r="FA481" s="18"/>
      <c r="FB481" s="18"/>
      <c r="FC481" s="18"/>
      <c r="FD481" s="18"/>
      <c r="FE481" s="18"/>
      <c r="FF481" s="18"/>
      <c r="FG481" s="18"/>
      <c r="FH481" s="18"/>
      <c r="FI481" s="18"/>
      <c r="FJ481" s="18"/>
      <c r="FK481" s="18"/>
      <c r="FL481" s="18"/>
      <c r="FM481" s="18"/>
      <c r="FN481" s="18"/>
      <c r="FO481" s="18"/>
      <c r="FQ481" s="18"/>
      <c r="FS481" s="18"/>
      <c r="FT481" s="18"/>
      <c r="FU481" s="18"/>
      <c r="FV481" s="18"/>
      <c r="FW481" s="18"/>
      <c r="FX481" s="18"/>
      <c r="FY481" s="18"/>
      <c r="FZ481" s="18"/>
      <c r="GB481" s="18"/>
      <c r="GE481" s="18"/>
    </row>
    <row r="482" spans="1:187" s="5" customFormat="1" x14ac:dyDescent="0.2">
      <c r="A482" s="26"/>
      <c r="G482" s="27"/>
      <c r="H482" s="27"/>
      <c r="I482" s="27"/>
      <c r="J482" s="27"/>
      <c r="K482" s="27"/>
      <c r="L482" s="27"/>
      <c r="M482" s="27"/>
      <c r="N482" s="27"/>
      <c r="O482" s="27"/>
      <c r="P482" s="27"/>
      <c r="Q482" s="27"/>
      <c r="R482" s="27"/>
      <c r="S482" s="27"/>
      <c r="T482" s="27"/>
      <c r="U482" s="27"/>
      <c r="V482" s="27"/>
      <c r="W482" s="27"/>
      <c r="X482" s="27"/>
      <c r="Y482" s="27"/>
      <c r="Z482" s="27"/>
      <c r="AA482" s="27"/>
      <c r="AB482" s="27"/>
      <c r="AC482" s="27"/>
      <c r="AD482" s="27"/>
      <c r="AR482" s="4"/>
      <c r="AS482" s="4"/>
      <c r="AU482" s="4"/>
      <c r="AV482" s="4"/>
      <c r="AX482" s="4"/>
      <c r="AY482" s="4"/>
      <c r="BA482" s="4"/>
      <c r="BB482" s="4"/>
      <c r="BD482" s="4"/>
      <c r="BE482" s="4"/>
      <c r="BG482" s="4"/>
      <c r="BH482" s="4"/>
      <c r="BJ482" s="4"/>
      <c r="BK482" s="4"/>
      <c r="BM482" s="4"/>
      <c r="BN482" s="4"/>
      <c r="BO482" s="4"/>
      <c r="BP482" s="4"/>
      <c r="BQ482" s="4"/>
      <c r="BR482" s="4"/>
      <c r="BS482" s="4"/>
      <c r="BT482" s="4"/>
      <c r="BU482" s="4"/>
      <c r="BV482" s="4"/>
      <c r="BW482" s="4"/>
      <c r="BX482" s="29"/>
      <c r="BY482" s="4"/>
      <c r="BZ482" s="4"/>
      <c r="CA482" s="18"/>
      <c r="CB482" s="18"/>
      <c r="CD482" s="18"/>
      <c r="CE482" s="18"/>
      <c r="CG482" s="18"/>
      <c r="CI482" s="18"/>
      <c r="CK482" s="18"/>
      <c r="CL482" s="18"/>
      <c r="CN482" s="18"/>
      <c r="CO482" s="18"/>
      <c r="CP482" s="18"/>
      <c r="CT482" s="18"/>
      <c r="CU482" s="18"/>
      <c r="CV482" s="18"/>
      <c r="CW482" s="18"/>
      <c r="CX482" s="18"/>
      <c r="CY482" s="18"/>
      <c r="CZ482" s="18"/>
      <c r="DA482" s="18"/>
      <c r="DB482" s="18"/>
      <c r="DC482" s="18"/>
      <c r="DD482" s="18"/>
      <c r="DF482" s="18"/>
      <c r="DH482" s="18"/>
      <c r="ED482" s="31"/>
      <c r="EE482" s="31"/>
      <c r="ER482" s="18"/>
      <c r="ET482" s="28"/>
      <c r="EU482" s="28"/>
      <c r="EV482" s="28"/>
      <c r="EW482" s="18"/>
      <c r="EX482" s="18"/>
      <c r="EY482" s="18"/>
      <c r="EZ482" s="18"/>
      <c r="FA482" s="18"/>
      <c r="FB482" s="18"/>
      <c r="FC482" s="18"/>
      <c r="FD482" s="18"/>
      <c r="FE482" s="18"/>
      <c r="FF482" s="18"/>
      <c r="FG482" s="18"/>
      <c r="FH482" s="18"/>
      <c r="FJ482" s="18"/>
      <c r="FK482" s="18"/>
      <c r="FL482" s="18"/>
      <c r="FM482" s="18"/>
      <c r="FN482" s="18"/>
      <c r="FO482" s="18"/>
      <c r="FQ482" s="18"/>
      <c r="FS482" s="18"/>
      <c r="FT482" s="18"/>
      <c r="FU482" s="18"/>
      <c r="FV482" s="18"/>
      <c r="FW482" s="18"/>
      <c r="FX482" s="18"/>
      <c r="FY482" s="18"/>
      <c r="FZ482" s="18"/>
      <c r="GB482" s="18"/>
      <c r="GE482" s="18"/>
    </row>
    <row r="483" spans="1:187" s="5" customFormat="1" x14ac:dyDescent="0.2">
      <c r="A483" s="26"/>
      <c r="G483" s="27"/>
      <c r="H483" s="27"/>
      <c r="I483" s="27"/>
      <c r="J483" s="27"/>
      <c r="K483" s="27"/>
      <c r="L483" s="27"/>
      <c r="M483" s="27"/>
      <c r="N483" s="27"/>
      <c r="O483" s="27"/>
      <c r="P483" s="27"/>
      <c r="Q483" s="27"/>
      <c r="R483" s="27"/>
      <c r="S483" s="27"/>
      <c r="T483" s="27"/>
      <c r="U483" s="27"/>
      <c r="V483" s="27"/>
      <c r="W483" s="27"/>
      <c r="X483" s="27"/>
      <c r="Y483" s="27"/>
      <c r="Z483" s="27"/>
      <c r="AA483" s="27"/>
      <c r="AB483" s="27"/>
      <c r="AC483" s="27"/>
      <c r="AD483" s="27"/>
      <c r="AR483" s="4"/>
      <c r="AS483" s="4"/>
      <c r="AU483" s="4"/>
      <c r="AV483" s="4"/>
      <c r="AX483" s="4"/>
      <c r="AY483" s="4"/>
      <c r="BA483" s="4"/>
      <c r="BB483" s="4"/>
      <c r="BD483" s="4"/>
      <c r="BE483" s="4"/>
      <c r="BG483" s="4"/>
      <c r="BH483" s="4"/>
      <c r="BJ483" s="4"/>
      <c r="BK483" s="4"/>
      <c r="BM483" s="4"/>
      <c r="BN483" s="4"/>
      <c r="BO483" s="4"/>
      <c r="BP483" s="4"/>
      <c r="BQ483" s="4"/>
      <c r="BR483" s="4"/>
      <c r="BS483" s="4"/>
      <c r="BT483" s="4"/>
      <c r="BU483" s="4"/>
      <c r="BV483" s="4"/>
      <c r="BW483" s="4"/>
      <c r="BX483" s="29"/>
      <c r="BY483" s="4"/>
      <c r="BZ483" s="4"/>
      <c r="CA483" s="18"/>
      <c r="CB483" s="18"/>
      <c r="CD483" s="18"/>
      <c r="CE483" s="18"/>
      <c r="CG483" s="18"/>
      <c r="CI483" s="18"/>
      <c r="CK483" s="18"/>
      <c r="CL483" s="18"/>
      <c r="CN483" s="18"/>
      <c r="CO483" s="18"/>
      <c r="CP483" s="18"/>
      <c r="CT483" s="18"/>
      <c r="CU483" s="18"/>
      <c r="CV483" s="18"/>
      <c r="CW483" s="18"/>
      <c r="CX483" s="18"/>
      <c r="CY483" s="18"/>
      <c r="CZ483" s="18"/>
      <c r="DA483" s="18"/>
      <c r="DB483" s="18"/>
      <c r="DC483" s="18"/>
      <c r="DD483" s="18"/>
      <c r="DF483" s="18"/>
      <c r="DH483" s="18"/>
      <c r="ED483" s="31"/>
      <c r="EE483" s="31"/>
      <c r="ER483" s="18"/>
      <c r="ET483" s="28"/>
      <c r="EU483" s="28"/>
      <c r="EV483" s="28"/>
      <c r="EW483" s="18"/>
      <c r="EX483" s="18"/>
      <c r="EY483" s="18"/>
      <c r="EZ483" s="18"/>
      <c r="FA483" s="18"/>
      <c r="FB483" s="18"/>
      <c r="FC483" s="18"/>
      <c r="FD483" s="18"/>
      <c r="FE483" s="18"/>
      <c r="FF483" s="18"/>
      <c r="FG483" s="18"/>
      <c r="FH483" s="18"/>
      <c r="FI483" s="18"/>
      <c r="FJ483" s="18"/>
      <c r="FK483" s="18"/>
      <c r="FL483" s="18"/>
      <c r="FM483" s="18"/>
      <c r="FO483" s="18"/>
      <c r="FQ483" s="18"/>
      <c r="FS483" s="18"/>
      <c r="FT483" s="18"/>
      <c r="FU483" s="18"/>
      <c r="FV483" s="18"/>
      <c r="FW483" s="18"/>
      <c r="FX483" s="18"/>
      <c r="FY483" s="18"/>
      <c r="FZ483" s="18"/>
      <c r="GB483" s="18"/>
      <c r="GD483" s="18"/>
      <c r="GE483" s="18"/>
    </row>
    <row r="484" spans="1:187" s="5" customFormat="1" x14ac:dyDescent="0.2">
      <c r="A484" s="26"/>
      <c r="G484" s="27"/>
      <c r="H484" s="27"/>
      <c r="I484" s="27"/>
      <c r="J484" s="27"/>
      <c r="K484" s="27"/>
      <c r="L484" s="27"/>
      <c r="M484" s="27"/>
      <c r="N484" s="27"/>
      <c r="O484" s="27"/>
      <c r="P484" s="27"/>
      <c r="Q484" s="27"/>
      <c r="R484" s="27"/>
      <c r="S484" s="27"/>
      <c r="T484" s="27"/>
      <c r="U484" s="27"/>
      <c r="V484" s="27"/>
      <c r="W484" s="27"/>
      <c r="X484" s="27"/>
      <c r="Y484" s="27"/>
      <c r="Z484" s="27"/>
      <c r="AA484" s="27"/>
      <c r="AB484" s="27"/>
      <c r="AC484" s="27"/>
      <c r="AD484" s="27"/>
      <c r="AR484" s="4"/>
      <c r="AS484" s="4"/>
      <c r="AU484" s="4"/>
      <c r="AV484" s="4"/>
      <c r="AX484" s="4"/>
      <c r="AY484" s="4"/>
      <c r="BA484" s="4"/>
      <c r="BB484" s="4"/>
      <c r="BD484" s="4"/>
      <c r="BE484" s="4"/>
      <c r="BG484" s="4"/>
      <c r="BH484" s="4"/>
      <c r="BJ484" s="4"/>
      <c r="BK484" s="4"/>
      <c r="BM484" s="4"/>
      <c r="BN484" s="4"/>
      <c r="BO484" s="4"/>
      <c r="BP484" s="4"/>
      <c r="BQ484" s="4"/>
      <c r="BR484" s="4"/>
      <c r="BS484" s="4"/>
      <c r="BT484" s="4"/>
      <c r="BU484" s="4"/>
      <c r="BV484" s="4"/>
      <c r="BW484" s="4"/>
      <c r="BX484" s="29"/>
      <c r="BY484" s="4"/>
      <c r="BZ484" s="4"/>
      <c r="CA484" s="18"/>
      <c r="CB484" s="18"/>
      <c r="CD484" s="18"/>
      <c r="CE484" s="18"/>
      <c r="CG484" s="18"/>
      <c r="CI484" s="18"/>
      <c r="CK484" s="18"/>
      <c r="CL484" s="18"/>
      <c r="CN484" s="18"/>
      <c r="CO484" s="18"/>
      <c r="CP484" s="18"/>
      <c r="CT484" s="18"/>
      <c r="CU484" s="18"/>
      <c r="CV484" s="18"/>
      <c r="CW484" s="18"/>
      <c r="CX484" s="18"/>
      <c r="CY484" s="18"/>
      <c r="CZ484" s="18"/>
      <c r="DA484" s="18"/>
      <c r="DB484" s="18"/>
      <c r="DC484" s="18"/>
      <c r="DD484" s="18"/>
      <c r="DF484" s="18"/>
      <c r="DH484" s="18"/>
      <c r="ED484" s="31"/>
      <c r="EE484" s="31"/>
      <c r="ET484" s="28"/>
      <c r="EU484" s="28"/>
      <c r="EV484" s="28"/>
      <c r="EW484" s="18"/>
      <c r="EY484" s="18"/>
      <c r="FA484" s="18"/>
      <c r="FB484" s="18"/>
      <c r="FC484" s="18"/>
      <c r="FD484" s="18"/>
      <c r="FE484" s="18"/>
      <c r="FF484" s="18"/>
      <c r="FG484" s="18"/>
      <c r="FJ484" s="18"/>
      <c r="FK484" s="18"/>
      <c r="FL484" s="18"/>
      <c r="FM484" s="18"/>
      <c r="FO484" s="18"/>
      <c r="FQ484" s="18"/>
      <c r="FS484" s="18"/>
      <c r="FU484" s="18"/>
      <c r="FV484" s="18"/>
      <c r="FW484" s="18"/>
      <c r="FX484" s="18"/>
      <c r="FY484" s="18"/>
      <c r="FZ484" s="18"/>
      <c r="GB484" s="18"/>
      <c r="GD484" s="18"/>
      <c r="GE484" s="18"/>
    </row>
    <row r="485" spans="1:187" s="5" customFormat="1" x14ac:dyDescent="0.2">
      <c r="A485" s="26"/>
      <c r="G485" s="27"/>
      <c r="H485" s="27"/>
      <c r="I485" s="27"/>
      <c r="J485" s="27"/>
      <c r="K485" s="27"/>
      <c r="L485" s="27"/>
      <c r="M485" s="27"/>
      <c r="N485" s="27"/>
      <c r="O485" s="27"/>
      <c r="P485" s="27"/>
      <c r="Q485" s="27"/>
      <c r="R485" s="27"/>
      <c r="S485" s="27"/>
      <c r="T485" s="27"/>
      <c r="U485" s="27"/>
      <c r="V485" s="27"/>
      <c r="W485" s="27"/>
      <c r="X485" s="27"/>
      <c r="Y485" s="27"/>
      <c r="Z485" s="27"/>
      <c r="AA485" s="27"/>
      <c r="AB485" s="27"/>
      <c r="AC485" s="27"/>
      <c r="AD485" s="27"/>
      <c r="AR485" s="4"/>
      <c r="AS485" s="4"/>
      <c r="AU485" s="4"/>
      <c r="AV485" s="4"/>
      <c r="AX485" s="4"/>
      <c r="AY485" s="4"/>
      <c r="BA485" s="4"/>
      <c r="BB485" s="4"/>
      <c r="BD485" s="4"/>
      <c r="BE485" s="4"/>
      <c r="BG485" s="4"/>
      <c r="BH485" s="4"/>
      <c r="BJ485" s="4"/>
      <c r="BK485" s="4"/>
      <c r="BM485" s="4"/>
      <c r="BN485" s="4"/>
      <c r="BO485" s="4"/>
      <c r="BP485" s="4"/>
      <c r="BQ485" s="4"/>
      <c r="BR485" s="4"/>
      <c r="BS485" s="4"/>
      <c r="BT485" s="4"/>
      <c r="BU485" s="4"/>
      <c r="BV485" s="4"/>
      <c r="BW485" s="4"/>
      <c r="BX485" s="29"/>
      <c r="BY485" s="4"/>
      <c r="BZ485" s="4"/>
      <c r="CA485" s="18"/>
      <c r="CB485" s="18"/>
      <c r="CD485" s="18"/>
      <c r="CE485" s="18"/>
      <c r="CG485" s="18"/>
      <c r="CI485" s="18"/>
      <c r="CK485" s="18"/>
      <c r="CL485" s="18"/>
      <c r="CN485" s="18"/>
      <c r="CO485" s="18"/>
      <c r="CP485" s="18"/>
      <c r="CT485" s="18"/>
      <c r="CU485" s="18"/>
      <c r="CV485" s="18"/>
      <c r="CW485" s="18"/>
      <c r="CX485" s="18"/>
      <c r="CY485" s="18"/>
      <c r="CZ485" s="18"/>
      <c r="DA485" s="18"/>
      <c r="DB485" s="18"/>
      <c r="DC485" s="18"/>
      <c r="DD485" s="18"/>
      <c r="DF485" s="18"/>
      <c r="DH485" s="18"/>
      <c r="ED485" s="31"/>
      <c r="EE485" s="31"/>
      <c r="ET485" s="28"/>
      <c r="EU485" s="28"/>
      <c r="EV485" s="28"/>
      <c r="EW485" s="18"/>
      <c r="EX485" s="18"/>
      <c r="EY485" s="18"/>
      <c r="EZ485" s="18"/>
      <c r="FA485" s="18"/>
      <c r="FB485" s="18"/>
      <c r="FC485" s="18"/>
      <c r="FD485" s="18"/>
      <c r="FE485" s="18"/>
      <c r="FF485" s="18"/>
      <c r="FG485" s="18"/>
      <c r="FH485" s="18"/>
      <c r="FI485" s="18"/>
      <c r="FJ485" s="18"/>
      <c r="FK485" s="18"/>
      <c r="FL485" s="18"/>
      <c r="FM485" s="18"/>
      <c r="FN485" s="18"/>
      <c r="FO485" s="18"/>
      <c r="FQ485" s="18"/>
      <c r="FS485" s="18"/>
      <c r="FU485" s="18"/>
      <c r="FV485" s="18"/>
      <c r="FW485" s="18"/>
      <c r="FX485" s="18"/>
      <c r="FY485" s="18"/>
      <c r="FZ485" s="18"/>
      <c r="GB485" s="18"/>
      <c r="GE485" s="18"/>
    </row>
    <row r="486" spans="1:187" s="5" customFormat="1" x14ac:dyDescent="0.2">
      <c r="A486" s="26"/>
      <c r="G486" s="27"/>
      <c r="H486" s="27"/>
      <c r="I486" s="27"/>
      <c r="J486" s="27"/>
      <c r="K486" s="27"/>
      <c r="L486" s="27"/>
      <c r="M486" s="27"/>
      <c r="N486" s="27"/>
      <c r="O486" s="27"/>
      <c r="P486" s="27"/>
      <c r="Q486" s="27"/>
      <c r="R486" s="27"/>
      <c r="S486" s="27"/>
      <c r="T486" s="27"/>
      <c r="U486" s="27"/>
      <c r="V486" s="27"/>
      <c r="W486" s="27"/>
      <c r="X486" s="27"/>
      <c r="Y486" s="27"/>
      <c r="Z486" s="27"/>
      <c r="AA486" s="27"/>
      <c r="AB486" s="27"/>
      <c r="AC486" s="27"/>
      <c r="AD486" s="27"/>
      <c r="AR486" s="4"/>
      <c r="AS486" s="4"/>
      <c r="AU486" s="4"/>
      <c r="AV486" s="4"/>
      <c r="AX486" s="4"/>
      <c r="AY486" s="4"/>
      <c r="BA486" s="4"/>
      <c r="BB486" s="4"/>
      <c r="BD486" s="4"/>
      <c r="BE486" s="4"/>
      <c r="BG486" s="4"/>
      <c r="BH486" s="4"/>
      <c r="BJ486" s="4"/>
      <c r="BK486" s="4"/>
      <c r="BM486" s="4"/>
      <c r="BN486" s="4"/>
      <c r="BO486" s="4"/>
      <c r="BP486" s="4"/>
      <c r="BQ486" s="4"/>
      <c r="BR486" s="4"/>
      <c r="BS486" s="4"/>
      <c r="BT486" s="4"/>
      <c r="BU486" s="4"/>
      <c r="BV486" s="4"/>
      <c r="BW486" s="4"/>
      <c r="BX486" s="29"/>
      <c r="BY486" s="4"/>
      <c r="BZ486" s="4"/>
      <c r="CA486" s="18"/>
      <c r="CB486" s="18"/>
      <c r="CD486" s="18"/>
      <c r="CE486" s="18"/>
      <c r="CG486" s="18"/>
      <c r="CI486" s="18"/>
      <c r="CK486" s="18"/>
      <c r="CL486" s="18"/>
      <c r="CN486" s="18"/>
      <c r="CO486" s="18"/>
      <c r="CP486" s="18"/>
      <c r="CT486" s="18"/>
      <c r="CU486" s="18"/>
      <c r="CV486" s="18"/>
      <c r="CW486" s="18"/>
      <c r="CX486" s="18"/>
      <c r="CY486" s="18"/>
      <c r="CZ486" s="18"/>
      <c r="DA486" s="18"/>
      <c r="DB486" s="18"/>
      <c r="DC486" s="18"/>
      <c r="DD486" s="18"/>
      <c r="DF486" s="18"/>
      <c r="DH486" s="18"/>
      <c r="ED486" s="31"/>
      <c r="EE486" s="31"/>
      <c r="ET486" s="28"/>
      <c r="EU486" s="28"/>
      <c r="EV486" s="28"/>
      <c r="EW486" s="18"/>
      <c r="FA486" s="18"/>
      <c r="FB486" s="18"/>
      <c r="FC486" s="18"/>
      <c r="FD486" s="18"/>
      <c r="FE486" s="18"/>
      <c r="FF486" s="18"/>
      <c r="FG486" s="18"/>
      <c r="FJ486" s="18"/>
      <c r="FK486" s="18"/>
      <c r="FL486" s="18"/>
      <c r="FM486" s="18"/>
      <c r="FN486" s="18"/>
      <c r="FO486" s="18"/>
      <c r="FQ486" s="18"/>
      <c r="FS486" s="18"/>
      <c r="FU486" s="18"/>
      <c r="FV486" s="18"/>
      <c r="FW486" s="18"/>
      <c r="FX486" s="18"/>
      <c r="FY486" s="18"/>
      <c r="FZ486" s="18"/>
      <c r="GB486" s="18"/>
      <c r="GE486" s="18"/>
    </row>
    <row r="487" spans="1:187" s="5" customFormat="1" x14ac:dyDescent="0.2">
      <c r="A487" s="26"/>
      <c r="G487" s="27"/>
      <c r="H487" s="27"/>
      <c r="I487" s="27"/>
      <c r="J487" s="27"/>
      <c r="K487" s="27"/>
      <c r="L487" s="27"/>
      <c r="M487" s="27"/>
      <c r="N487" s="27"/>
      <c r="O487" s="27"/>
      <c r="P487" s="27"/>
      <c r="Q487" s="27"/>
      <c r="R487" s="27"/>
      <c r="S487" s="27"/>
      <c r="T487" s="27"/>
      <c r="U487" s="27"/>
      <c r="V487" s="27"/>
      <c r="W487" s="27"/>
      <c r="X487" s="27"/>
      <c r="Y487" s="27"/>
      <c r="Z487" s="27"/>
      <c r="AA487" s="27"/>
      <c r="AB487" s="27"/>
      <c r="AC487" s="27"/>
      <c r="AD487" s="27"/>
      <c r="AR487" s="4"/>
      <c r="AS487" s="4"/>
      <c r="AU487" s="4"/>
      <c r="AV487" s="4"/>
      <c r="AX487" s="4"/>
      <c r="AY487" s="4"/>
      <c r="BA487" s="4"/>
      <c r="BB487" s="4"/>
      <c r="BD487" s="4"/>
      <c r="BE487" s="4"/>
      <c r="BG487" s="4"/>
      <c r="BH487" s="4"/>
      <c r="BJ487" s="4"/>
      <c r="BK487" s="4"/>
      <c r="BM487" s="4"/>
      <c r="BN487" s="4"/>
      <c r="BO487" s="4"/>
      <c r="BP487" s="4"/>
      <c r="BQ487" s="4"/>
      <c r="BR487" s="4"/>
      <c r="BS487" s="4"/>
      <c r="BT487" s="4"/>
      <c r="BU487" s="4"/>
      <c r="BV487" s="4"/>
      <c r="BW487" s="4"/>
      <c r="BX487" s="29"/>
      <c r="BY487" s="4"/>
      <c r="BZ487" s="4"/>
      <c r="CA487" s="18"/>
      <c r="CB487" s="18"/>
      <c r="CD487" s="18"/>
      <c r="CE487" s="18"/>
      <c r="CG487" s="18"/>
      <c r="CI487" s="18"/>
      <c r="CK487" s="18"/>
      <c r="CL487" s="18"/>
      <c r="CN487" s="18"/>
      <c r="CO487" s="18"/>
      <c r="CP487" s="18"/>
      <c r="CT487" s="18"/>
      <c r="CU487" s="18"/>
      <c r="CV487" s="18"/>
      <c r="CW487" s="18"/>
      <c r="CX487" s="18"/>
      <c r="CY487" s="18"/>
      <c r="CZ487" s="18"/>
      <c r="DA487" s="18"/>
      <c r="DB487" s="18"/>
      <c r="DC487" s="18"/>
      <c r="DD487" s="18"/>
      <c r="DF487" s="18"/>
      <c r="DH487" s="18"/>
      <c r="ED487" s="31"/>
      <c r="EE487" s="31"/>
      <c r="ET487" s="28"/>
      <c r="EU487" s="28"/>
      <c r="EV487" s="28"/>
      <c r="EW487" s="18"/>
      <c r="FA487" s="18"/>
      <c r="FB487" s="18"/>
      <c r="FC487" s="18"/>
      <c r="FD487" s="18"/>
      <c r="FE487" s="18"/>
      <c r="FF487" s="18"/>
      <c r="FG487" s="18"/>
      <c r="FJ487" s="18"/>
      <c r="FK487" s="18"/>
      <c r="FL487" s="18"/>
      <c r="FM487" s="18"/>
      <c r="FN487" s="18"/>
      <c r="FO487" s="18"/>
      <c r="FQ487" s="18"/>
      <c r="FS487" s="18"/>
      <c r="FU487" s="18"/>
      <c r="FV487" s="18"/>
      <c r="FW487" s="18"/>
      <c r="FX487" s="18"/>
      <c r="FY487" s="18"/>
      <c r="FZ487" s="18"/>
      <c r="GB487" s="18"/>
      <c r="GD487" s="18"/>
      <c r="GE487" s="18"/>
    </row>
    <row r="488" spans="1:187" s="5" customFormat="1" x14ac:dyDescent="0.2">
      <c r="A488" s="26"/>
      <c r="G488" s="27"/>
      <c r="H488" s="27"/>
      <c r="I488" s="27"/>
      <c r="J488" s="27"/>
      <c r="K488" s="27"/>
      <c r="L488" s="27"/>
      <c r="M488" s="27"/>
      <c r="N488" s="27"/>
      <c r="O488" s="27"/>
      <c r="P488" s="27"/>
      <c r="Q488" s="27"/>
      <c r="R488" s="27"/>
      <c r="S488" s="27"/>
      <c r="T488" s="27"/>
      <c r="U488" s="27"/>
      <c r="V488" s="27"/>
      <c r="W488" s="27"/>
      <c r="X488" s="27"/>
      <c r="Y488" s="27"/>
      <c r="Z488" s="27"/>
      <c r="AA488" s="27"/>
      <c r="AB488" s="27"/>
      <c r="AC488" s="27"/>
      <c r="AD488" s="27"/>
      <c r="AR488" s="4"/>
      <c r="AS488" s="4"/>
      <c r="AU488" s="4"/>
      <c r="AV488" s="4"/>
      <c r="AX488" s="4"/>
      <c r="AY488" s="4"/>
      <c r="BA488" s="4"/>
      <c r="BB488" s="4"/>
      <c r="BD488" s="4"/>
      <c r="BE488" s="4"/>
      <c r="BG488" s="4"/>
      <c r="BH488" s="4"/>
      <c r="BJ488" s="4"/>
      <c r="BK488" s="4"/>
      <c r="BM488" s="4"/>
      <c r="BN488" s="4"/>
      <c r="BO488" s="4"/>
      <c r="BP488" s="4"/>
      <c r="BQ488" s="4"/>
      <c r="BR488" s="4"/>
      <c r="BS488" s="4"/>
      <c r="BT488" s="4"/>
      <c r="BU488" s="4"/>
      <c r="BV488" s="4"/>
      <c r="BW488" s="4"/>
      <c r="BX488" s="29"/>
      <c r="BY488" s="4"/>
      <c r="BZ488" s="4"/>
      <c r="CA488" s="18"/>
      <c r="CB488" s="18"/>
      <c r="CD488" s="18"/>
      <c r="CE488" s="18"/>
      <c r="CG488" s="18"/>
      <c r="CI488" s="18"/>
      <c r="CK488" s="18"/>
      <c r="CL488" s="18"/>
      <c r="CN488" s="18"/>
      <c r="CO488" s="18"/>
      <c r="CP488" s="18"/>
      <c r="CT488" s="18"/>
      <c r="CU488" s="18"/>
      <c r="CV488" s="18"/>
      <c r="CW488" s="18"/>
      <c r="CX488" s="18"/>
      <c r="CY488" s="18"/>
      <c r="CZ488" s="18"/>
      <c r="DA488" s="18"/>
      <c r="DB488" s="18"/>
      <c r="DC488" s="18"/>
      <c r="DD488" s="18"/>
      <c r="DF488" s="18"/>
      <c r="DH488" s="18"/>
      <c r="ED488" s="31"/>
      <c r="EE488" s="31"/>
      <c r="ET488" s="28"/>
      <c r="EU488" s="28"/>
      <c r="EV488" s="28"/>
      <c r="EW488" s="18"/>
      <c r="FA488" s="18"/>
      <c r="FB488" s="18"/>
      <c r="FC488" s="18"/>
      <c r="FD488" s="18"/>
      <c r="FE488" s="18"/>
      <c r="FF488" s="18"/>
      <c r="FG488" s="18"/>
      <c r="FJ488" s="18"/>
      <c r="FK488" s="18"/>
      <c r="FL488" s="18"/>
      <c r="FM488" s="18"/>
      <c r="FO488" s="18"/>
      <c r="FQ488" s="18"/>
      <c r="FS488" s="18"/>
      <c r="FU488" s="18"/>
      <c r="FV488" s="18"/>
      <c r="FW488" s="18"/>
      <c r="FX488" s="18"/>
      <c r="FY488" s="18"/>
      <c r="FZ488" s="18"/>
      <c r="GB488" s="18"/>
      <c r="GE488" s="18"/>
    </row>
    <row r="489" spans="1:187" s="5" customFormat="1" x14ac:dyDescent="0.2">
      <c r="A489" s="26"/>
      <c r="G489" s="27"/>
      <c r="H489" s="27"/>
      <c r="I489" s="27"/>
      <c r="J489" s="27"/>
      <c r="K489" s="27"/>
      <c r="L489" s="27"/>
      <c r="M489" s="27"/>
      <c r="N489" s="27"/>
      <c r="O489" s="27"/>
      <c r="P489" s="27"/>
      <c r="Q489" s="27"/>
      <c r="R489" s="27"/>
      <c r="S489" s="27"/>
      <c r="T489" s="27"/>
      <c r="U489" s="27"/>
      <c r="V489" s="27"/>
      <c r="W489" s="27"/>
      <c r="X489" s="27"/>
      <c r="Y489" s="27"/>
      <c r="Z489" s="27"/>
      <c r="AA489" s="27"/>
      <c r="AB489" s="27"/>
      <c r="AC489" s="27"/>
      <c r="AD489" s="27"/>
      <c r="AR489" s="4"/>
      <c r="AS489" s="4"/>
      <c r="AU489" s="4"/>
      <c r="AV489" s="4"/>
      <c r="AX489" s="4"/>
      <c r="AY489" s="4"/>
      <c r="BA489" s="4"/>
      <c r="BB489" s="4"/>
      <c r="BD489" s="4"/>
      <c r="BE489" s="4"/>
      <c r="BG489" s="4"/>
      <c r="BH489" s="4"/>
      <c r="BJ489" s="4"/>
      <c r="BK489" s="4"/>
      <c r="BM489" s="4"/>
      <c r="BN489" s="4"/>
      <c r="BO489" s="4"/>
      <c r="BP489" s="4"/>
      <c r="BQ489" s="4"/>
      <c r="BR489" s="4"/>
      <c r="BS489" s="4"/>
      <c r="BT489" s="4"/>
      <c r="BU489" s="4"/>
      <c r="BV489" s="4"/>
      <c r="BW489" s="4"/>
      <c r="BX489" s="29"/>
      <c r="BY489" s="4"/>
      <c r="BZ489" s="4"/>
      <c r="CA489" s="18"/>
      <c r="CB489" s="18"/>
      <c r="CD489" s="18"/>
      <c r="CE489" s="18"/>
      <c r="CG489" s="18"/>
      <c r="CI489" s="18"/>
      <c r="CK489" s="18"/>
      <c r="CL489" s="18"/>
      <c r="CN489" s="18"/>
      <c r="CO489" s="18"/>
      <c r="CP489" s="18"/>
      <c r="CT489" s="18"/>
      <c r="CU489" s="18"/>
      <c r="CV489" s="18"/>
      <c r="CW489" s="18"/>
      <c r="CX489" s="18"/>
      <c r="CY489" s="18"/>
      <c r="CZ489" s="18"/>
      <c r="DA489" s="18"/>
      <c r="DB489" s="18"/>
      <c r="DC489" s="18"/>
      <c r="DD489" s="18"/>
      <c r="DF489" s="18"/>
      <c r="DH489" s="18"/>
      <c r="ED489" s="31"/>
      <c r="EE489" s="31"/>
      <c r="ER489" s="18"/>
      <c r="ET489" s="28"/>
      <c r="EU489" s="28"/>
      <c r="EV489" s="28"/>
      <c r="EW489" s="18"/>
      <c r="EX489" s="18"/>
      <c r="EY489" s="18"/>
      <c r="EZ489" s="18"/>
      <c r="FA489" s="18"/>
      <c r="FB489" s="18"/>
      <c r="FC489" s="18"/>
      <c r="FD489" s="18"/>
      <c r="FE489" s="18"/>
      <c r="FF489" s="18"/>
      <c r="FG489" s="18"/>
      <c r="FH489" s="18"/>
      <c r="FI489" s="18"/>
      <c r="FJ489" s="18"/>
      <c r="FK489" s="18"/>
      <c r="FL489" s="18"/>
      <c r="FM489" s="18"/>
      <c r="FO489" s="18"/>
      <c r="FP489" s="18"/>
      <c r="FQ489" s="18"/>
      <c r="FS489" s="18"/>
      <c r="FT489" s="18"/>
      <c r="FU489" s="18"/>
      <c r="FV489" s="18"/>
      <c r="FW489" s="18"/>
      <c r="FX489" s="18"/>
      <c r="FY489" s="18"/>
      <c r="FZ489" s="18"/>
      <c r="GB489" s="18"/>
      <c r="GE489" s="18"/>
    </row>
    <row r="490" spans="1:187" s="5" customFormat="1" x14ac:dyDescent="0.2">
      <c r="A490" s="26"/>
      <c r="G490" s="27"/>
      <c r="H490" s="27"/>
      <c r="I490" s="27"/>
      <c r="J490" s="27"/>
      <c r="K490" s="27"/>
      <c r="L490" s="27"/>
      <c r="M490" s="27"/>
      <c r="N490" s="27"/>
      <c r="O490" s="27"/>
      <c r="P490" s="27"/>
      <c r="Q490" s="27"/>
      <c r="R490" s="27"/>
      <c r="S490" s="27"/>
      <c r="T490" s="27"/>
      <c r="U490" s="27"/>
      <c r="V490" s="27"/>
      <c r="W490" s="27"/>
      <c r="X490" s="27"/>
      <c r="Y490" s="27"/>
      <c r="Z490" s="27"/>
      <c r="AA490" s="27"/>
      <c r="AB490" s="27"/>
      <c r="AC490" s="27"/>
      <c r="AD490" s="27"/>
      <c r="AR490" s="4"/>
      <c r="AS490" s="4"/>
      <c r="AU490" s="4"/>
      <c r="AV490" s="4"/>
      <c r="AX490" s="4"/>
      <c r="AY490" s="4"/>
      <c r="BA490" s="4"/>
      <c r="BB490" s="4"/>
      <c r="BD490" s="4"/>
      <c r="BE490" s="4"/>
      <c r="BG490" s="4"/>
      <c r="BH490" s="4"/>
      <c r="BJ490" s="4"/>
      <c r="BK490" s="4"/>
      <c r="BM490" s="4"/>
      <c r="BN490" s="4"/>
      <c r="BO490" s="4"/>
      <c r="BP490" s="4"/>
      <c r="BQ490" s="4"/>
      <c r="BR490" s="4"/>
      <c r="BS490" s="4"/>
      <c r="BT490" s="4"/>
      <c r="BU490" s="4"/>
      <c r="BV490" s="4"/>
      <c r="BW490" s="4"/>
      <c r="BX490" s="29"/>
      <c r="BY490" s="4"/>
      <c r="BZ490" s="4"/>
      <c r="CA490" s="18"/>
      <c r="CB490" s="18"/>
      <c r="CD490" s="18"/>
      <c r="CE490" s="18"/>
      <c r="CG490" s="18"/>
      <c r="CI490" s="18"/>
      <c r="CK490" s="18"/>
      <c r="CL490" s="18"/>
      <c r="CN490" s="18"/>
      <c r="CO490" s="18"/>
      <c r="CP490" s="18"/>
      <c r="CT490" s="18"/>
      <c r="CU490" s="18"/>
      <c r="CV490" s="18"/>
      <c r="CW490" s="18"/>
      <c r="CX490" s="18"/>
      <c r="CY490" s="18"/>
      <c r="CZ490" s="18"/>
      <c r="DA490" s="18"/>
      <c r="DB490" s="18"/>
      <c r="DC490" s="18"/>
      <c r="DD490" s="18"/>
      <c r="DF490" s="18"/>
      <c r="DH490" s="18"/>
      <c r="ED490" s="31"/>
      <c r="EE490" s="31"/>
      <c r="ET490" s="28"/>
      <c r="EU490" s="28"/>
      <c r="EV490" s="28"/>
      <c r="EW490" s="18"/>
      <c r="EX490" s="18"/>
      <c r="EY490" s="18"/>
      <c r="EZ490" s="18"/>
      <c r="FA490" s="18"/>
      <c r="FB490" s="18"/>
      <c r="FC490" s="18"/>
      <c r="FD490" s="18"/>
      <c r="FE490" s="18"/>
      <c r="FF490" s="18"/>
      <c r="FG490" s="18"/>
      <c r="FJ490" s="18"/>
      <c r="FK490" s="18"/>
      <c r="FL490" s="18"/>
      <c r="FM490" s="18"/>
      <c r="FN490" s="18"/>
      <c r="FO490" s="18"/>
      <c r="FQ490" s="18"/>
      <c r="FS490" s="18"/>
      <c r="FU490" s="18"/>
      <c r="FV490" s="18"/>
      <c r="FW490" s="18"/>
      <c r="FX490" s="18"/>
      <c r="FY490" s="18"/>
      <c r="FZ490" s="18"/>
      <c r="GB490" s="18"/>
      <c r="GE490" s="18"/>
    </row>
    <row r="491" spans="1:187" s="5" customFormat="1" x14ac:dyDescent="0.2">
      <c r="A491" s="26"/>
      <c r="G491" s="27"/>
      <c r="H491" s="27"/>
      <c r="I491" s="27"/>
      <c r="J491" s="27"/>
      <c r="K491" s="27"/>
      <c r="L491" s="27"/>
      <c r="M491" s="27"/>
      <c r="N491" s="27"/>
      <c r="O491" s="27"/>
      <c r="P491" s="27"/>
      <c r="Q491" s="27"/>
      <c r="R491" s="27"/>
      <c r="S491" s="27"/>
      <c r="T491" s="27"/>
      <c r="U491" s="27"/>
      <c r="V491" s="27"/>
      <c r="W491" s="27"/>
      <c r="X491" s="27"/>
      <c r="Y491" s="27"/>
      <c r="Z491" s="27"/>
      <c r="AA491" s="27"/>
      <c r="AB491" s="27"/>
      <c r="AC491" s="27"/>
      <c r="AD491" s="27"/>
      <c r="AR491" s="4"/>
      <c r="AS491" s="4"/>
      <c r="AU491" s="4"/>
      <c r="AV491" s="4"/>
      <c r="AX491" s="4"/>
      <c r="AY491" s="4"/>
      <c r="BA491" s="4"/>
      <c r="BB491" s="4"/>
      <c r="BD491" s="4"/>
      <c r="BE491" s="4"/>
      <c r="BG491" s="4"/>
      <c r="BH491" s="4"/>
      <c r="BJ491" s="4"/>
      <c r="BK491" s="4"/>
      <c r="BM491" s="4"/>
      <c r="BN491" s="4"/>
      <c r="BO491" s="4"/>
      <c r="BP491" s="4"/>
      <c r="BQ491" s="4"/>
      <c r="BR491" s="4"/>
      <c r="BS491" s="4"/>
      <c r="BT491" s="4"/>
      <c r="BU491" s="4"/>
      <c r="BV491" s="4"/>
      <c r="BW491" s="4"/>
      <c r="BX491" s="29"/>
      <c r="BY491" s="4"/>
      <c r="BZ491" s="4"/>
      <c r="CA491" s="18"/>
      <c r="CB491" s="18"/>
      <c r="CD491" s="18"/>
      <c r="CE491" s="18"/>
      <c r="CG491" s="18"/>
      <c r="CI491" s="18"/>
      <c r="CK491" s="18"/>
      <c r="CL491" s="18"/>
      <c r="CN491" s="18"/>
      <c r="CO491" s="18"/>
      <c r="CP491" s="18"/>
      <c r="CT491" s="18"/>
      <c r="CU491" s="18"/>
      <c r="CV491" s="18"/>
      <c r="CW491" s="18"/>
      <c r="CX491" s="18"/>
      <c r="CY491" s="18"/>
      <c r="CZ491" s="18"/>
      <c r="DA491" s="18"/>
      <c r="DB491" s="18"/>
      <c r="DC491" s="18"/>
      <c r="DD491" s="18"/>
      <c r="DF491" s="18"/>
      <c r="DH491" s="18"/>
      <c r="ED491" s="31"/>
      <c r="EE491" s="31"/>
      <c r="ER491" s="18"/>
      <c r="ET491" s="28"/>
      <c r="EU491" s="28"/>
      <c r="EV491" s="28"/>
      <c r="EW491" s="18"/>
      <c r="EX491" s="18"/>
      <c r="EY491" s="18"/>
      <c r="EZ491" s="18"/>
      <c r="FA491" s="18"/>
      <c r="FB491" s="18"/>
      <c r="FC491" s="18"/>
      <c r="FD491" s="18"/>
      <c r="FE491" s="18"/>
      <c r="FF491" s="18"/>
      <c r="FG491" s="18"/>
      <c r="FH491" s="18"/>
      <c r="FI491" s="18"/>
      <c r="FJ491" s="18"/>
      <c r="FK491" s="18"/>
      <c r="FL491" s="18"/>
      <c r="FM491" s="18"/>
      <c r="FO491" s="18"/>
      <c r="FP491" s="18"/>
      <c r="FQ491" s="18"/>
      <c r="FS491" s="18"/>
      <c r="FT491" s="18"/>
      <c r="FU491" s="18"/>
      <c r="FV491" s="18"/>
      <c r="FW491" s="18"/>
      <c r="FX491" s="18"/>
      <c r="FY491" s="18"/>
      <c r="FZ491" s="18"/>
      <c r="GB491" s="18"/>
      <c r="GE491" s="18"/>
    </row>
    <row r="492" spans="1:187" s="5" customFormat="1" x14ac:dyDescent="0.2">
      <c r="A492" s="26"/>
      <c r="G492" s="27"/>
      <c r="H492" s="27"/>
      <c r="I492" s="27"/>
      <c r="J492" s="27"/>
      <c r="K492" s="27"/>
      <c r="L492" s="27"/>
      <c r="M492" s="27"/>
      <c r="N492" s="27"/>
      <c r="O492" s="27"/>
      <c r="P492" s="27"/>
      <c r="Q492" s="27"/>
      <c r="R492" s="27"/>
      <c r="S492" s="27"/>
      <c r="T492" s="27"/>
      <c r="U492" s="27"/>
      <c r="V492" s="27"/>
      <c r="W492" s="27"/>
      <c r="X492" s="27"/>
      <c r="Y492" s="27"/>
      <c r="Z492" s="27"/>
      <c r="AA492" s="27"/>
      <c r="AB492" s="27"/>
      <c r="AC492" s="27"/>
      <c r="AD492" s="27"/>
      <c r="AR492" s="4"/>
      <c r="AS492" s="4"/>
      <c r="AU492" s="4"/>
      <c r="AV492" s="4"/>
      <c r="AX492" s="4"/>
      <c r="AY492" s="4"/>
      <c r="BA492" s="4"/>
      <c r="BB492" s="4"/>
      <c r="BD492" s="4"/>
      <c r="BE492" s="4"/>
      <c r="BG492" s="4"/>
      <c r="BH492" s="4"/>
      <c r="BJ492" s="4"/>
      <c r="BK492" s="4"/>
      <c r="BM492" s="4"/>
      <c r="BN492" s="4"/>
      <c r="BO492" s="4"/>
      <c r="BP492" s="4"/>
      <c r="BQ492" s="4"/>
      <c r="BR492" s="4"/>
      <c r="BS492" s="4"/>
      <c r="BT492" s="4"/>
      <c r="BU492" s="4"/>
      <c r="BV492" s="4"/>
      <c r="BW492" s="4"/>
      <c r="BX492" s="29"/>
      <c r="BY492" s="4"/>
      <c r="BZ492" s="4"/>
      <c r="CA492" s="18"/>
      <c r="CB492" s="18"/>
      <c r="CD492" s="18"/>
      <c r="CE492" s="18"/>
      <c r="CG492" s="18"/>
      <c r="CI492" s="18"/>
      <c r="CK492" s="18"/>
      <c r="CL492" s="18"/>
      <c r="CN492" s="18"/>
      <c r="CO492" s="18"/>
      <c r="CP492" s="18"/>
      <c r="CT492" s="18"/>
      <c r="CU492" s="18"/>
      <c r="CV492" s="18"/>
      <c r="CW492" s="18"/>
      <c r="CX492" s="18"/>
      <c r="CY492" s="18"/>
      <c r="CZ492" s="18"/>
      <c r="DA492" s="18"/>
      <c r="DB492" s="18"/>
      <c r="DC492" s="18"/>
      <c r="DD492" s="18"/>
      <c r="DF492" s="18"/>
      <c r="DH492" s="18"/>
      <c r="ED492" s="31"/>
      <c r="EE492" s="31"/>
      <c r="ET492" s="28"/>
      <c r="EU492" s="28"/>
      <c r="EV492" s="28"/>
      <c r="EW492" s="18"/>
      <c r="FA492" s="18"/>
      <c r="FB492" s="18"/>
      <c r="FC492" s="18"/>
      <c r="FD492" s="18"/>
      <c r="FE492" s="18"/>
      <c r="FF492" s="18"/>
      <c r="FG492" s="18"/>
      <c r="FJ492" s="18"/>
      <c r="FK492" s="18"/>
      <c r="FL492" s="18"/>
      <c r="FM492" s="18"/>
      <c r="FO492" s="18"/>
      <c r="FQ492" s="18"/>
      <c r="FS492" s="18"/>
      <c r="FU492" s="18"/>
      <c r="FV492" s="18"/>
      <c r="FW492" s="18"/>
      <c r="FX492" s="18"/>
      <c r="FY492" s="18"/>
      <c r="FZ492" s="18"/>
      <c r="GB492" s="18"/>
      <c r="GE492" s="18"/>
    </row>
    <row r="493" spans="1:187" s="5" customFormat="1" x14ac:dyDescent="0.2">
      <c r="A493" s="26"/>
      <c r="G493" s="27"/>
      <c r="H493" s="27"/>
      <c r="I493" s="27"/>
      <c r="J493" s="27"/>
      <c r="K493" s="27"/>
      <c r="L493" s="27"/>
      <c r="M493" s="27"/>
      <c r="N493" s="27"/>
      <c r="O493" s="27"/>
      <c r="P493" s="27"/>
      <c r="Q493" s="27"/>
      <c r="R493" s="27"/>
      <c r="S493" s="27"/>
      <c r="T493" s="27"/>
      <c r="U493" s="27"/>
      <c r="V493" s="27"/>
      <c r="W493" s="27"/>
      <c r="X493" s="27"/>
      <c r="Y493" s="27"/>
      <c r="Z493" s="27"/>
      <c r="AA493" s="27"/>
      <c r="AB493" s="27"/>
      <c r="AC493" s="27"/>
      <c r="AD493" s="27"/>
      <c r="AR493" s="4"/>
      <c r="AS493" s="4"/>
      <c r="AU493" s="4"/>
      <c r="AV493" s="4"/>
      <c r="AX493" s="4"/>
      <c r="AY493" s="4"/>
      <c r="BA493" s="4"/>
      <c r="BB493" s="4"/>
      <c r="BD493" s="4"/>
      <c r="BE493" s="4"/>
      <c r="BG493" s="4"/>
      <c r="BH493" s="4"/>
      <c r="BJ493" s="4"/>
      <c r="BK493" s="4"/>
      <c r="BM493" s="4"/>
      <c r="BN493" s="4"/>
      <c r="BO493" s="4"/>
      <c r="BP493" s="4"/>
      <c r="BQ493" s="4"/>
      <c r="BR493" s="4"/>
      <c r="BS493" s="4"/>
      <c r="BT493" s="4"/>
      <c r="BU493" s="4"/>
      <c r="BV493" s="4"/>
      <c r="BW493" s="4"/>
      <c r="BX493" s="29"/>
      <c r="BY493" s="4"/>
      <c r="BZ493" s="4"/>
      <c r="CA493" s="18"/>
      <c r="CB493" s="18"/>
      <c r="CD493" s="18"/>
      <c r="CE493" s="18"/>
      <c r="CG493" s="18"/>
      <c r="CI493" s="18"/>
      <c r="CK493" s="18"/>
      <c r="CL493" s="18"/>
      <c r="CN493" s="18"/>
      <c r="CO493" s="18"/>
      <c r="CP493" s="18"/>
      <c r="CT493" s="18"/>
      <c r="CU493" s="18"/>
      <c r="CV493" s="18"/>
      <c r="CW493" s="18"/>
      <c r="CX493" s="18"/>
      <c r="CY493" s="18"/>
      <c r="CZ493" s="18"/>
      <c r="DA493" s="18"/>
      <c r="DB493" s="18"/>
      <c r="DC493" s="18"/>
      <c r="DD493" s="18"/>
      <c r="DF493" s="18"/>
      <c r="DH493" s="18"/>
      <c r="ED493" s="31"/>
      <c r="EE493" s="31"/>
      <c r="ET493" s="28"/>
      <c r="EU493" s="28"/>
      <c r="EV493" s="28"/>
      <c r="EW493" s="18"/>
      <c r="FA493" s="18"/>
      <c r="FB493" s="18"/>
      <c r="FC493" s="18"/>
      <c r="FD493" s="18"/>
      <c r="FE493" s="18"/>
      <c r="FF493" s="18"/>
      <c r="FG493" s="18"/>
      <c r="FJ493" s="18"/>
      <c r="FK493" s="18"/>
      <c r="FL493" s="18"/>
      <c r="FM493" s="18"/>
      <c r="FN493" s="18"/>
      <c r="FO493" s="18"/>
      <c r="FQ493" s="18"/>
      <c r="FS493" s="18"/>
      <c r="FU493" s="18"/>
      <c r="FV493" s="18"/>
      <c r="FW493" s="18"/>
      <c r="FX493" s="18"/>
      <c r="FY493" s="18"/>
      <c r="FZ493" s="18"/>
      <c r="GB493" s="18"/>
      <c r="GE493" s="18"/>
    </row>
    <row r="494" spans="1:187" s="5" customFormat="1" x14ac:dyDescent="0.2">
      <c r="A494" s="26"/>
      <c r="G494" s="27"/>
      <c r="H494" s="27"/>
      <c r="I494" s="27"/>
      <c r="J494" s="27"/>
      <c r="K494" s="27"/>
      <c r="L494" s="27"/>
      <c r="M494" s="27"/>
      <c r="N494" s="27"/>
      <c r="O494" s="27"/>
      <c r="P494" s="27"/>
      <c r="Q494" s="27"/>
      <c r="R494" s="27"/>
      <c r="S494" s="27"/>
      <c r="T494" s="27"/>
      <c r="U494" s="27"/>
      <c r="V494" s="27"/>
      <c r="W494" s="27"/>
      <c r="X494" s="27"/>
      <c r="Y494" s="27"/>
      <c r="Z494" s="27"/>
      <c r="AA494" s="27"/>
      <c r="AB494" s="27"/>
      <c r="AC494" s="27"/>
      <c r="AD494" s="27"/>
      <c r="AR494" s="4"/>
      <c r="AS494" s="4"/>
      <c r="AU494" s="4"/>
      <c r="AV494" s="4"/>
      <c r="AX494" s="4"/>
      <c r="AY494" s="4"/>
      <c r="BA494" s="4"/>
      <c r="BB494" s="4"/>
      <c r="BD494" s="4"/>
      <c r="BE494" s="4"/>
      <c r="BG494" s="4"/>
      <c r="BH494" s="4"/>
      <c r="BJ494" s="4"/>
      <c r="BK494" s="4"/>
      <c r="BM494" s="4"/>
      <c r="BN494" s="4"/>
      <c r="BO494" s="4"/>
      <c r="BP494" s="4"/>
      <c r="BQ494" s="4"/>
      <c r="BR494" s="4"/>
      <c r="BS494" s="4"/>
      <c r="BT494" s="4"/>
      <c r="BU494" s="4"/>
      <c r="BV494" s="4"/>
      <c r="BW494" s="4"/>
      <c r="BX494" s="29"/>
      <c r="BY494" s="4"/>
      <c r="BZ494" s="4"/>
      <c r="CA494" s="18"/>
      <c r="CB494" s="18"/>
      <c r="CD494" s="18"/>
      <c r="CE494" s="18"/>
      <c r="CG494" s="18"/>
      <c r="CI494" s="18"/>
      <c r="CK494" s="18"/>
      <c r="CL494" s="18"/>
      <c r="CN494" s="18"/>
      <c r="CO494" s="18"/>
      <c r="CP494" s="18"/>
      <c r="CT494" s="18"/>
      <c r="CU494" s="18"/>
      <c r="CV494" s="18"/>
      <c r="CW494" s="18"/>
      <c r="CX494" s="18"/>
      <c r="CY494" s="18"/>
      <c r="CZ494" s="18"/>
      <c r="DA494" s="18"/>
      <c r="DB494" s="18"/>
      <c r="DC494" s="18"/>
      <c r="DD494" s="18"/>
      <c r="DF494" s="18"/>
      <c r="DH494" s="18"/>
      <c r="ED494" s="31"/>
      <c r="EE494" s="31"/>
      <c r="ET494" s="28"/>
      <c r="EU494" s="28"/>
      <c r="EV494" s="28"/>
      <c r="EW494" s="18"/>
      <c r="FA494" s="18"/>
      <c r="FB494" s="18"/>
      <c r="FC494" s="18"/>
      <c r="FD494" s="18"/>
      <c r="FE494" s="18"/>
      <c r="FF494" s="18"/>
      <c r="FG494" s="18"/>
      <c r="FJ494" s="18"/>
      <c r="FK494" s="18"/>
      <c r="FL494" s="18"/>
      <c r="FM494" s="18"/>
      <c r="FO494" s="18"/>
      <c r="FQ494" s="18"/>
      <c r="FS494" s="18"/>
      <c r="FU494" s="18"/>
      <c r="FV494" s="18"/>
      <c r="FW494" s="18"/>
      <c r="FX494" s="18"/>
      <c r="FY494" s="18"/>
      <c r="FZ494" s="18"/>
      <c r="GB494" s="18"/>
      <c r="GE494" s="18"/>
    </row>
    <row r="495" spans="1:187" s="5" customFormat="1" x14ac:dyDescent="0.2">
      <c r="A495" s="26"/>
      <c r="G495" s="27"/>
      <c r="H495" s="27"/>
      <c r="I495" s="27"/>
      <c r="J495" s="27"/>
      <c r="K495" s="27"/>
      <c r="L495" s="27"/>
      <c r="M495" s="27"/>
      <c r="N495" s="27"/>
      <c r="O495" s="27"/>
      <c r="P495" s="27"/>
      <c r="Q495" s="27"/>
      <c r="R495" s="27"/>
      <c r="S495" s="27"/>
      <c r="T495" s="27"/>
      <c r="U495" s="27"/>
      <c r="V495" s="27"/>
      <c r="W495" s="27"/>
      <c r="X495" s="27"/>
      <c r="Y495" s="27"/>
      <c r="Z495" s="27"/>
      <c r="AA495" s="27"/>
      <c r="AB495" s="27"/>
      <c r="AC495" s="27"/>
      <c r="AD495" s="27"/>
      <c r="AR495" s="4"/>
      <c r="AS495" s="4"/>
      <c r="AU495" s="4"/>
      <c r="AV495" s="4"/>
      <c r="AX495" s="4"/>
      <c r="AY495" s="4"/>
      <c r="BA495" s="4"/>
      <c r="BB495" s="4"/>
      <c r="BD495" s="4"/>
      <c r="BE495" s="4"/>
      <c r="BG495" s="4"/>
      <c r="BH495" s="4"/>
      <c r="BJ495" s="4"/>
      <c r="BK495" s="4"/>
      <c r="BM495" s="4"/>
      <c r="BN495" s="4"/>
      <c r="BO495" s="4"/>
      <c r="BP495" s="4"/>
      <c r="BQ495" s="4"/>
      <c r="BR495" s="4"/>
      <c r="BS495" s="4"/>
      <c r="BT495" s="4"/>
      <c r="BU495" s="4"/>
      <c r="BV495" s="4"/>
      <c r="BW495" s="4"/>
      <c r="BX495" s="29"/>
      <c r="BY495" s="4"/>
      <c r="BZ495" s="4"/>
      <c r="CA495" s="18"/>
      <c r="CB495" s="18"/>
      <c r="CD495" s="18"/>
      <c r="CE495" s="18"/>
      <c r="CG495" s="18"/>
      <c r="CI495" s="18"/>
      <c r="CK495" s="18"/>
      <c r="CL495" s="18"/>
      <c r="CN495" s="18"/>
      <c r="CO495" s="18"/>
      <c r="CP495" s="18"/>
      <c r="CT495" s="18"/>
      <c r="CU495" s="18"/>
      <c r="CV495" s="18"/>
      <c r="CW495" s="18"/>
      <c r="CX495" s="18"/>
      <c r="CY495" s="18"/>
      <c r="CZ495" s="18"/>
      <c r="DA495" s="18"/>
      <c r="DB495" s="18"/>
      <c r="DC495" s="18"/>
      <c r="DD495" s="18"/>
      <c r="DF495" s="18"/>
      <c r="DH495" s="18"/>
      <c r="ED495" s="31"/>
      <c r="EE495" s="31"/>
      <c r="ET495" s="28"/>
      <c r="EU495" s="28"/>
      <c r="EV495" s="28"/>
      <c r="FA495" s="18"/>
      <c r="FB495" s="18"/>
      <c r="FC495" s="18"/>
      <c r="FD495" s="18"/>
      <c r="FE495" s="18"/>
      <c r="FF495" s="18"/>
      <c r="FG495" s="18"/>
      <c r="FJ495" s="18"/>
      <c r="FK495" s="18"/>
      <c r="FL495" s="18"/>
      <c r="FM495" s="18"/>
      <c r="FO495" s="18"/>
      <c r="FQ495" s="18"/>
      <c r="FS495" s="18"/>
      <c r="FU495" s="18"/>
      <c r="FV495" s="18"/>
      <c r="FW495" s="18"/>
      <c r="FX495" s="18"/>
      <c r="FY495" s="18"/>
      <c r="FZ495" s="18"/>
      <c r="GB495" s="18"/>
      <c r="GE495" s="18"/>
    </row>
    <row r="496" spans="1:187" s="5" customFormat="1" x14ac:dyDescent="0.2">
      <c r="A496" s="26"/>
      <c r="G496" s="27"/>
      <c r="H496" s="27"/>
      <c r="I496" s="27"/>
      <c r="J496" s="27"/>
      <c r="K496" s="27"/>
      <c r="L496" s="27"/>
      <c r="M496" s="27"/>
      <c r="N496" s="27"/>
      <c r="O496" s="27"/>
      <c r="P496" s="27"/>
      <c r="Q496" s="27"/>
      <c r="R496" s="27"/>
      <c r="S496" s="27"/>
      <c r="T496" s="27"/>
      <c r="U496" s="27"/>
      <c r="V496" s="27"/>
      <c r="W496" s="27"/>
      <c r="X496" s="27"/>
      <c r="Y496" s="27"/>
      <c r="Z496" s="27"/>
      <c r="AA496" s="27"/>
      <c r="AB496" s="27"/>
      <c r="AC496" s="27"/>
      <c r="AD496" s="27"/>
      <c r="AR496" s="4"/>
      <c r="AS496" s="4"/>
      <c r="AU496" s="4"/>
      <c r="AV496" s="4"/>
      <c r="AX496" s="4"/>
      <c r="AY496" s="4"/>
      <c r="BA496" s="4"/>
      <c r="BB496" s="4"/>
      <c r="BD496" s="4"/>
      <c r="BE496" s="4"/>
      <c r="BG496" s="4"/>
      <c r="BH496" s="4"/>
      <c r="BJ496" s="4"/>
      <c r="BK496" s="4"/>
      <c r="BM496" s="4"/>
      <c r="BN496" s="4"/>
      <c r="BO496" s="4"/>
      <c r="BP496" s="4"/>
      <c r="BQ496" s="4"/>
      <c r="BR496" s="4"/>
      <c r="BS496" s="4"/>
      <c r="BT496" s="4"/>
      <c r="BU496" s="4"/>
      <c r="BV496" s="4"/>
      <c r="BW496" s="4"/>
      <c r="BX496" s="29"/>
      <c r="BY496" s="4"/>
      <c r="BZ496" s="4"/>
      <c r="CA496" s="18"/>
      <c r="CB496" s="18"/>
      <c r="CD496" s="18"/>
      <c r="CE496" s="18"/>
      <c r="CG496" s="18"/>
      <c r="CI496" s="18"/>
      <c r="CK496" s="18"/>
      <c r="CL496" s="18"/>
      <c r="CN496" s="18"/>
      <c r="CO496" s="18"/>
      <c r="CP496" s="18"/>
      <c r="CT496" s="18"/>
      <c r="CU496" s="18"/>
      <c r="CV496" s="18"/>
      <c r="CW496" s="18"/>
      <c r="CX496" s="18"/>
      <c r="CY496" s="18"/>
      <c r="CZ496" s="18"/>
      <c r="DA496" s="18"/>
      <c r="DB496" s="18"/>
      <c r="DC496" s="18"/>
      <c r="DD496" s="18"/>
      <c r="DF496" s="18"/>
      <c r="DH496" s="18"/>
      <c r="ED496" s="31"/>
      <c r="EE496" s="31"/>
      <c r="ET496" s="28"/>
      <c r="EU496" s="28"/>
      <c r="EV496" s="28"/>
      <c r="EW496" s="18"/>
      <c r="EX496" s="18"/>
      <c r="EY496" s="18"/>
      <c r="EZ496" s="18"/>
      <c r="FA496" s="18"/>
      <c r="FB496" s="18"/>
      <c r="FC496" s="18"/>
      <c r="FD496" s="18"/>
      <c r="FE496" s="18"/>
      <c r="FF496" s="18"/>
      <c r="FG496" s="18"/>
      <c r="FH496" s="18"/>
      <c r="FI496" s="18"/>
      <c r="FJ496" s="18"/>
      <c r="FK496" s="18"/>
      <c r="FL496" s="18"/>
      <c r="FM496" s="18"/>
      <c r="FO496" s="18"/>
      <c r="FQ496" s="18"/>
      <c r="FS496" s="18"/>
      <c r="FU496" s="18"/>
      <c r="FV496" s="18"/>
      <c r="FW496" s="18"/>
      <c r="FX496" s="18"/>
      <c r="FY496" s="18"/>
      <c r="FZ496" s="18"/>
      <c r="GB496" s="18"/>
      <c r="GD496" s="18"/>
      <c r="GE496" s="18"/>
    </row>
    <row r="497" spans="1:187" s="5" customFormat="1" x14ac:dyDescent="0.2">
      <c r="A497" s="26"/>
      <c r="G497" s="27"/>
      <c r="H497" s="27"/>
      <c r="I497" s="27"/>
      <c r="J497" s="27"/>
      <c r="K497" s="27"/>
      <c r="L497" s="27"/>
      <c r="M497" s="27"/>
      <c r="N497" s="27"/>
      <c r="O497" s="27"/>
      <c r="P497" s="27"/>
      <c r="Q497" s="27"/>
      <c r="R497" s="27"/>
      <c r="S497" s="27"/>
      <c r="T497" s="27"/>
      <c r="U497" s="27"/>
      <c r="V497" s="27"/>
      <c r="W497" s="27"/>
      <c r="X497" s="27"/>
      <c r="Y497" s="27"/>
      <c r="Z497" s="27"/>
      <c r="AA497" s="27"/>
      <c r="AB497" s="27"/>
      <c r="AC497" s="27"/>
      <c r="AD497" s="27"/>
      <c r="AR497" s="4"/>
      <c r="AS497" s="4"/>
      <c r="AU497" s="4"/>
      <c r="AV497" s="4"/>
      <c r="AX497" s="4"/>
      <c r="AY497" s="4"/>
      <c r="BA497" s="4"/>
      <c r="BB497" s="4"/>
      <c r="BD497" s="4"/>
      <c r="BE497" s="4"/>
      <c r="BG497" s="4"/>
      <c r="BH497" s="4"/>
      <c r="BJ497" s="4"/>
      <c r="BK497" s="4"/>
      <c r="BM497" s="4"/>
      <c r="BN497" s="4"/>
      <c r="BO497" s="4"/>
      <c r="BP497" s="4"/>
      <c r="BQ497" s="4"/>
      <c r="BR497" s="4"/>
      <c r="BS497" s="4"/>
      <c r="BT497" s="4"/>
      <c r="BU497" s="4"/>
      <c r="BV497" s="4"/>
      <c r="BW497" s="4"/>
      <c r="BX497" s="29"/>
      <c r="BY497" s="4"/>
      <c r="BZ497" s="4"/>
      <c r="CA497" s="18"/>
      <c r="CB497" s="18"/>
      <c r="CD497" s="18"/>
      <c r="CE497" s="18"/>
      <c r="CG497" s="18"/>
      <c r="CI497" s="18"/>
      <c r="CK497" s="18"/>
      <c r="CL497" s="18"/>
      <c r="CN497" s="18"/>
      <c r="CO497" s="18"/>
      <c r="CP497" s="18"/>
      <c r="CT497" s="18"/>
      <c r="CU497" s="18"/>
      <c r="CV497" s="18"/>
      <c r="CW497" s="18"/>
      <c r="CX497" s="18"/>
      <c r="CY497" s="18"/>
      <c r="CZ497" s="18"/>
      <c r="DA497" s="18"/>
      <c r="DB497" s="18"/>
      <c r="DC497" s="18"/>
      <c r="DD497" s="18"/>
      <c r="DF497" s="18"/>
      <c r="DH497" s="18"/>
      <c r="ED497" s="31"/>
      <c r="EE497" s="31"/>
      <c r="ET497" s="28"/>
      <c r="EU497" s="28"/>
      <c r="EV497" s="28"/>
      <c r="EW497" s="18"/>
      <c r="FA497" s="18"/>
      <c r="FB497" s="18"/>
      <c r="FC497" s="18"/>
      <c r="FD497" s="18"/>
      <c r="FE497" s="18"/>
      <c r="FF497" s="18"/>
      <c r="FG497" s="18"/>
      <c r="FJ497" s="18"/>
      <c r="FK497" s="18"/>
      <c r="FL497" s="18"/>
      <c r="FM497" s="18"/>
      <c r="FN497" s="18"/>
      <c r="FO497" s="18"/>
      <c r="FQ497" s="18"/>
      <c r="FS497" s="18"/>
      <c r="FU497" s="18"/>
      <c r="FV497" s="18"/>
      <c r="FW497" s="18"/>
      <c r="FX497" s="18"/>
      <c r="FY497" s="18"/>
      <c r="FZ497" s="18"/>
      <c r="GB497" s="18"/>
      <c r="GE497" s="18"/>
    </row>
    <row r="498" spans="1:187" s="5" customFormat="1" x14ac:dyDescent="0.2">
      <c r="A498" s="26"/>
      <c r="G498" s="27"/>
      <c r="H498" s="27"/>
      <c r="I498" s="27"/>
      <c r="J498" s="27"/>
      <c r="K498" s="27"/>
      <c r="L498" s="27"/>
      <c r="M498" s="27"/>
      <c r="N498" s="27"/>
      <c r="O498" s="27"/>
      <c r="P498" s="27"/>
      <c r="Q498" s="27"/>
      <c r="R498" s="27"/>
      <c r="S498" s="27"/>
      <c r="T498" s="27"/>
      <c r="U498" s="27"/>
      <c r="V498" s="27"/>
      <c r="W498" s="27"/>
      <c r="X498" s="27"/>
      <c r="Y498" s="27"/>
      <c r="Z498" s="27"/>
      <c r="AA498" s="27"/>
      <c r="AB498" s="27"/>
      <c r="AC498" s="27"/>
      <c r="AD498" s="27"/>
      <c r="AR498" s="4"/>
      <c r="AS498" s="4"/>
      <c r="AU498" s="4"/>
      <c r="AV498" s="4"/>
      <c r="AX498" s="4"/>
      <c r="AY498" s="4"/>
      <c r="BA498" s="4"/>
      <c r="BB498" s="4"/>
      <c r="BD498" s="4"/>
      <c r="BE498" s="4"/>
      <c r="BG498" s="4"/>
      <c r="BH498" s="4"/>
      <c r="BJ498" s="4"/>
      <c r="BK498" s="4"/>
      <c r="BM498" s="4"/>
      <c r="BN498" s="4"/>
      <c r="BO498" s="4"/>
      <c r="BP498" s="4"/>
      <c r="BQ498" s="4"/>
      <c r="BR498" s="4"/>
      <c r="BS498" s="4"/>
      <c r="BT498" s="4"/>
      <c r="BU498" s="4"/>
      <c r="BV498" s="4"/>
      <c r="BW498" s="4"/>
      <c r="BX498" s="29"/>
      <c r="BY498" s="4"/>
      <c r="BZ498" s="4"/>
      <c r="CA498" s="18"/>
      <c r="CB498" s="18"/>
      <c r="CD498" s="18"/>
      <c r="CE498" s="18"/>
      <c r="CG498" s="18"/>
      <c r="CI498" s="18"/>
      <c r="CK498" s="18"/>
      <c r="CL498" s="18"/>
      <c r="CN498" s="18"/>
      <c r="CO498" s="18"/>
      <c r="CP498" s="18"/>
      <c r="CT498" s="18"/>
      <c r="CU498" s="18"/>
      <c r="CV498" s="18"/>
      <c r="CW498" s="18"/>
      <c r="CX498" s="18"/>
      <c r="CY498" s="18"/>
      <c r="CZ498" s="18"/>
      <c r="DA498" s="18"/>
      <c r="DB498" s="18"/>
      <c r="DC498" s="18"/>
      <c r="DD498" s="18"/>
      <c r="DF498" s="18"/>
      <c r="DH498" s="18"/>
      <c r="ED498" s="31"/>
      <c r="EE498" s="31"/>
      <c r="ET498" s="28"/>
      <c r="EU498" s="28"/>
      <c r="EV498" s="28"/>
      <c r="EW498" s="18"/>
      <c r="FA498" s="18"/>
      <c r="FB498" s="18"/>
      <c r="FC498" s="18"/>
      <c r="FD498" s="18"/>
      <c r="FE498" s="18"/>
      <c r="FF498" s="18"/>
      <c r="FG498" s="18"/>
      <c r="FJ498" s="18"/>
      <c r="FK498" s="18"/>
      <c r="FL498" s="18"/>
      <c r="FM498" s="18"/>
      <c r="FO498" s="18"/>
      <c r="FQ498" s="18"/>
      <c r="FS498" s="18"/>
      <c r="FU498" s="18"/>
      <c r="FV498" s="18"/>
      <c r="FW498" s="18"/>
      <c r="FX498" s="18"/>
      <c r="FY498" s="18"/>
      <c r="FZ498" s="18"/>
      <c r="GB498" s="18"/>
      <c r="GD498" s="18"/>
      <c r="GE498" s="18"/>
    </row>
    <row r="499" spans="1:187" s="5" customFormat="1" x14ac:dyDescent="0.2">
      <c r="A499" s="26"/>
      <c r="G499" s="27"/>
      <c r="H499" s="27"/>
      <c r="I499" s="27"/>
      <c r="J499" s="27"/>
      <c r="K499" s="27"/>
      <c r="L499" s="27"/>
      <c r="M499" s="27"/>
      <c r="N499" s="27"/>
      <c r="O499" s="27"/>
      <c r="P499" s="27"/>
      <c r="Q499" s="27"/>
      <c r="R499" s="27"/>
      <c r="S499" s="27"/>
      <c r="T499" s="27"/>
      <c r="U499" s="27"/>
      <c r="V499" s="27"/>
      <c r="W499" s="27"/>
      <c r="X499" s="27"/>
      <c r="Y499" s="27"/>
      <c r="Z499" s="27"/>
      <c r="AA499" s="27"/>
      <c r="AB499" s="27"/>
      <c r="AC499" s="27"/>
      <c r="AD499" s="27"/>
      <c r="AR499" s="4"/>
      <c r="AS499" s="4"/>
      <c r="AU499" s="4"/>
      <c r="AV499" s="4"/>
      <c r="AX499" s="4"/>
      <c r="AY499" s="4"/>
      <c r="BA499" s="4"/>
      <c r="BB499" s="4"/>
      <c r="BD499" s="4"/>
      <c r="BE499" s="4"/>
      <c r="BG499" s="4"/>
      <c r="BH499" s="4"/>
      <c r="BJ499" s="4"/>
      <c r="BK499" s="4"/>
      <c r="BM499" s="4"/>
      <c r="BN499" s="4"/>
      <c r="BO499" s="4"/>
      <c r="BP499" s="4"/>
      <c r="BQ499" s="4"/>
      <c r="BR499" s="4"/>
      <c r="BS499" s="4"/>
      <c r="BT499" s="4"/>
      <c r="BU499" s="4"/>
      <c r="BV499" s="4"/>
      <c r="BW499" s="4"/>
      <c r="BX499" s="29"/>
      <c r="BY499" s="4"/>
      <c r="BZ499" s="4"/>
      <c r="CA499" s="18"/>
      <c r="CB499" s="18"/>
      <c r="CD499" s="18"/>
      <c r="CE499" s="18"/>
      <c r="CG499" s="18"/>
      <c r="CI499" s="18"/>
      <c r="CK499" s="18"/>
      <c r="CL499" s="18"/>
      <c r="CN499" s="18"/>
      <c r="CO499" s="18"/>
      <c r="CP499" s="18"/>
      <c r="CT499" s="18"/>
      <c r="CU499" s="18"/>
      <c r="CV499" s="18"/>
      <c r="CW499" s="18"/>
      <c r="CX499" s="18"/>
      <c r="CY499" s="18"/>
      <c r="CZ499" s="18"/>
      <c r="DA499" s="18"/>
      <c r="DB499" s="18"/>
      <c r="DC499" s="18"/>
      <c r="DD499" s="18"/>
      <c r="DF499" s="18"/>
      <c r="DH499" s="18"/>
      <c r="ED499" s="31"/>
      <c r="EE499" s="31"/>
      <c r="ER499" s="18"/>
      <c r="ET499" s="28"/>
      <c r="EU499" s="28"/>
      <c r="EV499" s="28"/>
      <c r="EW499" s="18"/>
      <c r="EX499" s="18"/>
      <c r="EY499" s="18"/>
      <c r="EZ499" s="18"/>
      <c r="FA499" s="18"/>
      <c r="FB499" s="18"/>
      <c r="FC499" s="18"/>
      <c r="FD499" s="18"/>
      <c r="FE499" s="18"/>
      <c r="FF499" s="18"/>
      <c r="FG499" s="18"/>
      <c r="FH499" s="18"/>
      <c r="FI499" s="18"/>
      <c r="FJ499" s="18"/>
      <c r="FK499" s="18"/>
      <c r="FL499" s="18"/>
      <c r="FM499" s="18"/>
      <c r="FO499" s="18"/>
      <c r="FP499" s="18"/>
      <c r="FQ499" s="18"/>
      <c r="FS499" s="18"/>
      <c r="FT499" s="18"/>
      <c r="FU499" s="18"/>
      <c r="FV499" s="18"/>
      <c r="FW499" s="18"/>
      <c r="FX499" s="18"/>
      <c r="FY499" s="18"/>
      <c r="FZ499" s="18"/>
      <c r="GB499" s="18"/>
      <c r="GE499" s="18"/>
    </row>
    <row r="500" spans="1:187" s="5" customFormat="1" x14ac:dyDescent="0.2">
      <c r="A500" s="26"/>
      <c r="G500" s="27"/>
      <c r="H500" s="27"/>
      <c r="I500" s="27"/>
      <c r="J500" s="27"/>
      <c r="K500" s="27"/>
      <c r="L500" s="27"/>
      <c r="M500" s="27"/>
      <c r="N500" s="27"/>
      <c r="O500" s="27"/>
      <c r="P500" s="27"/>
      <c r="Q500" s="27"/>
      <c r="R500" s="27"/>
      <c r="S500" s="27"/>
      <c r="T500" s="27"/>
      <c r="U500" s="27"/>
      <c r="V500" s="27"/>
      <c r="W500" s="27"/>
      <c r="X500" s="27"/>
      <c r="Y500" s="27"/>
      <c r="Z500" s="27"/>
      <c r="AA500" s="27"/>
      <c r="AB500" s="27"/>
      <c r="AC500" s="27"/>
      <c r="AD500" s="27"/>
      <c r="AR500" s="4"/>
      <c r="AS500" s="4"/>
      <c r="AU500" s="4"/>
      <c r="AV500" s="4"/>
      <c r="AX500" s="4"/>
      <c r="AY500" s="4"/>
      <c r="BA500" s="4"/>
      <c r="BB500" s="4"/>
      <c r="BD500" s="4"/>
      <c r="BE500" s="4"/>
      <c r="BG500" s="4"/>
      <c r="BH500" s="4"/>
      <c r="BJ500" s="4"/>
      <c r="BK500" s="4"/>
      <c r="BM500" s="4"/>
      <c r="BN500" s="4"/>
      <c r="BO500" s="4"/>
      <c r="BP500" s="4"/>
      <c r="BQ500" s="4"/>
      <c r="BR500" s="4"/>
      <c r="BS500" s="4"/>
      <c r="BT500" s="4"/>
      <c r="BU500" s="4"/>
      <c r="BV500" s="4"/>
      <c r="BW500" s="4"/>
      <c r="BX500" s="29"/>
      <c r="BY500" s="4"/>
      <c r="BZ500" s="4"/>
      <c r="CA500" s="18"/>
      <c r="CB500" s="18"/>
      <c r="CD500" s="18"/>
      <c r="CE500" s="18"/>
      <c r="CG500" s="18"/>
      <c r="CI500" s="18"/>
      <c r="CK500" s="18"/>
      <c r="CL500" s="18"/>
      <c r="CN500" s="18"/>
      <c r="CO500" s="18"/>
      <c r="CP500" s="18"/>
      <c r="CT500" s="18"/>
      <c r="CU500" s="18"/>
      <c r="CV500" s="18"/>
      <c r="CW500" s="18"/>
      <c r="CX500" s="18"/>
      <c r="CY500" s="18"/>
      <c r="CZ500" s="18"/>
      <c r="DA500" s="18"/>
      <c r="DB500" s="18"/>
      <c r="DC500" s="18"/>
      <c r="DD500" s="18"/>
      <c r="DF500" s="18"/>
      <c r="DH500" s="18"/>
      <c r="ED500" s="31"/>
      <c r="EE500" s="31"/>
      <c r="ER500" s="18"/>
      <c r="ET500" s="28"/>
      <c r="EU500" s="28"/>
      <c r="EV500" s="28"/>
      <c r="EW500" s="18"/>
      <c r="EX500" s="18"/>
      <c r="EY500" s="18"/>
      <c r="EZ500" s="18"/>
      <c r="FA500" s="18"/>
      <c r="FB500" s="18"/>
      <c r="FC500" s="18"/>
      <c r="FD500" s="18"/>
      <c r="FE500" s="18"/>
      <c r="FF500" s="18"/>
      <c r="FG500" s="18"/>
      <c r="FI500" s="18"/>
      <c r="FJ500" s="18"/>
      <c r="FK500" s="18"/>
      <c r="FL500" s="18"/>
      <c r="FM500" s="18"/>
      <c r="FN500" s="18"/>
      <c r="FO500" s="18"/>
      <c r="FQ500" s="18"/>
      <c r="FS500" s="18"/>
      <c r="FT500" s="18"/>
      <c r="FU500" s="18"/>
      <c r="FV500" s="18"/>
      <c r="FW500" s="18"/>
      <c r="FX500" s="18"/>
      <c r="FY500" s="18"/>
      <c r="FZ500" s="18"/>
      <c r="GB500" s="18"/>
      <c r="GE500" s="18"/>
    </row>
    <row r="501" spans="1:187" s="5" customFormat="1" x14ac:dyDescent="0.2">
      <c r="A501" s="26"/>
      <c r="G501" s="27"/>
      <c r="H501" s="27"/>
      <c r="I501" s="27"/>
      <c r="J501" s="27"/>
      <c r="K501" s="27"/>
      <c r="L501" s="27"/>
      <c r="M501" s="27"/>
      <c r="N501" s="27"/>
      <c r="O501" s="27"/>
      <c r="P501" s="27"/>
      <c r="Q501" s="27"/>
      <c r="R501" s="27"/>
      <c r="S501" s="27"/>
      <c r="T501" s="27"/>
      <c r="U501" s="27"/>
      <c r="V501" s="27"/>
      <c r="W501" s="27"/>
      <c r="X501" s="27"/>
      <c r="Y501" s="27"/>
      <c r="Z501" s="27"/>
      <c r="AA501" s="27"/>
      <c r="AB501" s="27"/>
      <c r="AC501" s="27"/>
      <c r="AD501" s="27"/>
      <c r="AR501" s="4"/>
      <c r="AS501" s="4"/>
      <c r="AU501" s="4"/>
      <c r="AV501" s="4"/>
      <c r="AX501" s="4"/>
      <c r="AY501" s="4"/>
      <c r="BA501" s="4"/>
      <c r="BB501" s="4"/>
      <c r="BD501" s="4"/>
      <c r="BE501" s="4"/>
      <c r="BG501" s="4"/>
      <c r="BH501" s="4"/>
      <c r="BJ501" s="4"/>
      <c r="BK501" s="4"/>
      <c r="BM501" s="4"/>
      <c r="BN501" s="4"/>
      <c r="BO501" s="4"/>
      <c r="BP501" s="4"/>
      <c r="BQ501" s="4"/>
      <c r="BR501" s="4"/>
      <c r="BS501" s="4"/>
      <c r="BT501" s="4"/>
      <c r="BU501" s="4"/>
      <c r="BV501" s="4"/>
      <c r="BW501" s="4"/>
      <c r="BX501" s="29"/>
      <c r="BY501" s="4"/>
      <c r="BZ501" s="4"/>
      <c r="CA501" s="18"/>
      <c r="CB501" s="18"/>
      <c r="CD501" s="18"/>
      <c r="CE501" s="18"/>
      <c r="CG501" s="18"/>
      <c r="CI501" s="18"/>
      <c r="CK501" s="18"/>
      <c r="CL501" s="18"/>
      <c r="CN501" s="18"/>
      <c r="CO501" s="18"/>
      <c r="CP501" s="18"/>
      <c r="CT501" s="18"/>
      <c r="CU501" s="18"/>
      <c r="CV501" s="18"/>
      <c r="CW501" s="18"/>
      <c r="CX501" s="18"/>
      <c r="CY501" s="18"/>
      <c r="CZ501" s="18"/>
      <c r="DA501" s="18"/>
      <c r="DB501" s="18"/>
      <c r="DC501" s="18"/>
      <c r="DD501" s="18"/>
      <c r="DF501" s="18"/>
      <c r="DH501" s="18"/>
      <c r="ED501" s="31"/>
      <c r="EE501" s="31"/>
      <c r="ET501" s="28"/>
      <c r="EU501" s="28"/>
      <c r="EV501" s="28"/>
      <c r="FA501" s="18"/>
      <c r="FB501" s="18"/>
      <c r="FC501" s="18"/>
      <c r="FD501" s="18"/>
      <c r="FE501" s="18"/>
      <c r="FF501" s="18"/>
      <c r="FG501" s="18"/>
      <c r="FJ501" s="18"/>
      <c r="FK501" s="18"/>
      <c r="FL501" s="18"/>
      <c r="FM501" s="18"/>
      <c r="FO501" s="18"/>
      <c r="FQ501" s="18"/>
      <c r="FS501" s="18"/>
      <c r="FU501" s="18"/>
      <c r="FV501" s="18"/>
      <c r="FW501" s="18"/>
      <c r="FX501" s="18"/>
      <c r="FY501" s="18"/>
      <c r="FZ501" s="18"/>
      <c r="GB501" s="18"/>
      <c r="GD501" s="18"/>
      <c r="GE501" s="18"/>
    </row>
    <row r="502" spans="1:187" s="5" customFormat="1" x14ac:dyDescent="0.2">
      <c r="A502" s="26"/>
      <c r="G502" s="27"/>
      <c r="H502" s="27"/>
      <c r="I502" s="27"/>
      <c r="J502" s="27"/>
      <c r="K502" s="27"/>
      <c r="L502" s="27"/>
      <c r="M502" s="27"/>
      <c r="N502" s="27"/>
      <c r="O502" s="27"/>
      <c r="P502" s="27"/>
      <c r="Q502" s="27"/>
      <c r="R502" s="27"/>
      <c r="S502" s="27"/>
      <c r="T502" s="27"/>
      <c r="U502" s="27"/>
      <c r="V502" s="27"/>
      <c r="W502" s="27"/>
      <c r="X502" s="27"/>
      <c r="Y502" s="27"/>
      <c r="Z502" s="27"/>
      <c r="AA502" s="27"/>
      <c r="AB502" s="27"/>
      <c r="AC502" s="27"/>
      <c r="AD502" s="27"/>
      <c r="AR502" s="4"/>
      <c r="AS502" s="4"/>
      <c r="AU502" s="4"/>
      <c r="AV502" s="4"/>
      <c r="AX502" s="4"/>
      <c r="AY502" s="4"/>
      <c r="BA502" s="4"/>
      <c r="BB502" s="4"/>
      <c r="BD502" s="4"/>
      <c r="BE502" s="4"/>
      <c r="BG502" s="4"/>
      <c r="BH502" s="4"/>
      <c r="BJ502" s="4"/>
      <c r="BK502" s="4"/>
      <c r="BM502" s="4"/>
      <c r="BN502" s="4"/>
      <c r="BO502" s="4"/>
      <c r="BP502" s="4"/>
      <c r="BQ502" s="4"/>
      <c r="BR502" s="4"/>
      <c r="BS502" s="4"/>
      <c r="BT502" s="4"/>
      <c r="BU502" s="4"/>
      <c r="BV502" s="4"/>
      <c r="BW502" s="4"/>
      <c r="BX502" s="29"/>
      <c r="BY502" s="4"/>
      <c r="BZ502" s="4"/>
      <c r="CA502" s="18"/>
      <c r="CB502" s="18"/>
      <c r="CD502" s="18"/>
      <c r="CE502" s="18"/>
      <c r="CG502" s="18"/>
      <c r="CI502" s="18"/>
      <c r="CK502" s="18"/>
      <c r="CL502" s="18"/>
      <c r="CN502" s="18"/>
      <c r="CO502" s="18"/>
      <c r="CP502" s="18"/>
      <c r="CT502" s="18"/>
      <c r="CU502" s="18"/>
      <c r="CV502" s="18"/>
      <c r="CW502" s="18"/>
      <c r="CX502" s="18"/>
      <c r="CY502" s="18"/>
      <c r="CZ502" s="18"/>
      <c r="DA502" s="18"/>
      <c r="DB502" s="18"/>
      <c r="DC502" s="18"/>
      <c r="DD502" s="18"/>
      <c r="DF502" s="18"/>
      <c r="DH502" s="18"/>
      <c r="ED502" s="31"/>
      <c r="EE502" s="31"/>
      <c r="ER502" s="18"/>
      <c r="ET502" s="28"/>
      <c r="EU502" s="28"/>
      <c r="EV502" s="28"/>
      <c r="EW502" s="18"/>
      <c r="EX502" s="18"/>
      <c r="EY502" s="18"/>
      <c r="EZ502" s="18"/>
      <c r="FA502" s="18"/>
      <c r="FB502" s="18"/>
      <c r="FC502" s="18"/>
      <c r="FD502" s="18"/>
      <c r="FE502" s="18"/>
      <c r="FF502" s="18"/>
      <c r="FG502" s="18"/>
      <c r="FH502" s="18"/>
      <c r="FI502" s="18"/>
      <c r="FJ502" s="18"/>
      <c r="FK502" s="18"/>
      <c r="FL502" s="18"/>
      <c r="FM502" s="18"/>
      <c r="FN502" s="18"/>
      <c r="FO502" s="18"/>
      <c r="FQ502" s="18"/>
      <c r="FS502" s="18"/>
      <c r="FT502" s="18"/>
      <c r="FU502" s="18"/>
      <c r="FV502" s="18"/>
      <c r="FW502" s="18"/>
      <c r="FX502" s="18"/>
      <c r="FY502" s="18"/>
      <c r="FZ502" s="18"/>
      <c r="GB502" s="18"/>
      <c r="GE502" s="18"/>
    </row>
    <row r="503" spans="1:187" s="5" customFormat="1" x14ac:dyDescent="0.2">
      <c r="A503" s="26"/>
      <c r="G503" s="27"/>
      <c r="H503" s="27"/>
      <c r="I503" s="27"/>
      <c r="J503" s="27"/>
      <c r="K503" s="27"/>
      <c r="L503" s="27"/>
      <c r="M503" s="27"/>
      <c r="N503" s="27"/>
      <c r="O503" s="27"/>
      <c r="P503" s="27"/>
      <c r="Q503" s="27"/>
      <c r="R503" s="27"/>
      <c r="S503" s="27"/>
      <c r="T503" s="27"/>
      <c r="U503" s="27"/>
      <c r="V503" s="27"/>
      <c r="W503" s="27"/>
      <c r="X503" s="27"/>
      <c r="Y503" s="27"/>
      <c r="Z503" s="27"/>
      <c r="AA503" s="27"/>
      <c r="AB503" s="27"/>
      <c r="AC503" s="27"/>
      <c r="AD503" s="27"/>
      <c r="AR503" s="4"/>
      <c r="AS503" s="4"/>
      <c r="AU503" s="4"/>
      <c r="AV503" s="4"/>
      <c r="AX503" s="4"/>
      <c r="AY503" s="4"/>
      <c r="BA503" s="4"/>
      <c r="BB503" s="4"/>
      <c r="BD503" s="4"/>
      <c r="BE503" s="4"/>
      <c r="BG503" s="4"/>
      <c r="BH503" s="4"/>
      <c r="BJ503" s="4"/>
      <c r="BK503" s="4"/>
      <c r="BM503" s="4"/>
      <c r="BN503" s="4"/>
      <c r="BO503" s="4"/>
      <c r="BP503" s="4"/>
      <c r="BQ503" s="4"/>
      <c r="BR503" s="4"/>
      <c r="BS503" s="4"/>
      <c r="BT503" s="4"/>
      <c r="BU503" s="4"/>
      <c r="BV503" s="4"/>
      <c r="BW503" s="4"/>
      <c r="BX503" s="29"/>
      <c r="BY503" s="4"/>
      <c r="BZ503" s="4"/>
      <c r="CA503" s="18"/>
      <c r="CB503" s="18"/>
      <c r="CD503" s="18"/>
      <c r="CE503" s="18"/>
      <c r="CG503" s="18"/>
      <c r="CI503" s="18"/>
      <c r="CK503" s="18"/>
      <c r="CL503" s="18"/>
      <c r="CN503" s="18"/>
      <c r="CO503" s="18"/>
      <c r="CP503" s="18"/>
      <c r="CT503" s="18"/>
      <c r="CU503" s="18"/>
      <c r="CV503" s="18"/>
      <c r="CW503" s="18"/>
      <c r="CX503" s="18"/>
      <c r="CY503" s="18"/>
      <c r="CZ503" s="18"/>
      <c r="DA503" s="18"/>
      <c r="DB503" s="18"/>
      <c r="DC503" s="18"/>
      <c r="DD503" s="18"/>
      <c r="DF503" s="18"/>
      <c r="DH503" s="18"/>
      <c r="ED503" s="31"/>
      <c r="EE503" s="31"/>
      <c r="ER503" s="18"/>
      <c r="ET503" s="28"/>
      <c r="EU503" s="28"/>
      <c r="EV503" s="28"/>
      <c r="EW503" s="18"/>
      <c r="EX503" s="18"/>
      <c r="EY503" s="18"/>
      <c r="EZ503" s="18"/>
      <c r="FA503" s="18"/>
      <c r="FB503" s="18"/>
      <c r="FC503" s="18"/>
      <c r="FD503" s="18"/>
      <c r="FE503" s="18"/>
      <c r="FF503" s="18"/>
      <c r="FG503" s="18"/>
      <c r="FH503" s="18"/>
      <c r="FI503" s="18"/>
      <c r="FJ503" s="18"/>
      <c r="FK503" s="18"/>
      <c r="FL503" s="18"/>
      <c r="FM503" s="18"/>
      <c r="FN503" s="18"/>
      <c r="FO503" s="18"/>
      <c r="FQ503" s="18"/>
      <c r="FS503" s="18"/>
      <c r="FT503" s="18"/>
      <c r="FU503" s="18"/>
      <c r="FV503" s="18"/>
      <c r="FW503" s="18"/>
      <c r="FX503" s="18"/>
      <c r="FY503" s="18"/>
      <c r="FZ503" s="18"/>
      <c r="GB503" s="18"/>
      <c r="GE503" s="18"/>
    </row>
    <row r="504" spans="1:187" s="5" customFormat="1" x14ac:dyDescent="0.2">
      <c r="A504" s="26"/>
      <c r="G504" s="27"/>
      <c r="H504" s="27"/>
      <c r="I504" s="27"/>
      <c r="J504" s="27"/>
      <c r="K504" s="27"/>
      <c r="L504" s="27"/>
      <c r="M504" s="27"/>
      <c r="N504" s="27"/>
      <c r="O504" s="27"/>
      <c r="P504" s="27"/>
      <c r="Q504" s="27"/>
      <c r="R504" s="27"/>
      <c r="S504" s="27"/>
      <c r="T504" s="27"/>
      <c r="U504" s="27"/>
      <c r="V504" s="27"/>
      <c r="W504" s="27"/>
      <c r="X504" s="27"/>
      <c r="Y504" s="27"/>
      <c r="Z504" s="27"/>
      <c r="AA504" s="27"/>
      <c r="AB504" s="27"/>
      <c r="AC504" s="27"/>
      <c r="AD504" s="27"/>
      <c r="AR504" s="4"/>
      <c r="AS504" s="4"/>
      <c r="AU504" s="4"/>
      <c r="AV504" s="4"/>
      <c r="AX504" s="4"/>
      <c r="AY504" s="4"/>
      <c r="BA504" s="4"/>
      <c r="BB504" s="4"/>
      <c r="BD504" s="4"/>
      <c r="BE504" s="4"/>
      <c r="BG504" s="4"/>
      <c r="BH504" s="4"/>
      <c r="BJ504" s="4"/>
      <c r="BK504" s="4"/>
      <c r="BM504" s="4"/>
      <c r="BN504" s="4"/>
      <c r="BO504" s="4"/>
      <c r="BP504" s="4"/>
      <c r="BQ504" s="4"/>
      <c r="BR504" s="4"/>
      <c r="BS504" s="4"/>
      <c r="BT504" s="4"/>
      <c r="BU504" s="4"/>
      <c r="BV504" s="4"/>
      <c r="BW504" s="4"/>
      <c r="BX504" s="29"/>
      <c r="BY504" s="4"/>
      <c r="BZ504" s="4"/>
      <c r="CA504" s="18"/>
      <c r="CB504" s="18"/>
      <c r="CD504" s="18"/>
      <c r="CE504" s="18"/>
      <c r="CG504" s="18"/>
      <c r="CI504" s="18"/>
      <c r="CK504" s="18"/>
      <c r="CL504" s="18"/>
      <c r="CN504" s="18"/>
      <c r="CO504" s="18"/>
      <c r="CP504" s="18"/>
      <c r="CT504" s="18"/>
      <c r="CU504" s="18"/>
      <c r="CV504" s="18"/>
      <c r="CW504" s="18"/>
      <c r="CX504" s="18"/>
      <c r="CY504" s="18"/>
      <c r="CZ504" s="18"/>
      <c r="DA504" s="18"/>
      <c r="DB504" s="18"/>
      <c r="DC504" s="18"/>
      <c r="DD504" s="18"/>
      <c r="DF504" s="18"/>
      <c r="DH504" s="18"/>
      <c r="ED504" s="31"/>
      <c r="EE504" s="31"/>
      <c r="ER504" s="18"/>
      <c r="ET504" s="28"/>
      <c r="EU504" s="28"/>
      <c r="EV504" s="28"/>
      <c r="EW504" s="18"/>
      <c r="EX504" s="18"/>
      <c r="EY504" s="18"/>
      <c r="EZ504" s="18"/>
      <c r="FA504" s="18"/>
      <c r="FB504" s="18"/>
      <c r="FC504" s="18"/>
      <c r="FD504" s="18"/>
      <c r="FE504" s="18"/>
      <c r="FF504" s="18"/>
      <c r="FG504" s="18"/>
      <c r="FH504" s="18"/>
      <c r="FI504" s="18"/>
      <c r="FJ504" s="18"/>
      <c r="FK504" s="18"/>
      <c r="FL504" s="18"/>
      <c r="FM504" s="18"/>
      <c r="FO504" s="18"/>
      <c r="FQ504" s="18"/>
      <c r="FS504" s="18"/>
      <c r="FT504" s="18"/>
      <c r="FU504" s="18"/>
      <c r="FV504" s="18"/>
      <c r="FW504" s="18"/>
      <c r="FX504" s="18"/>
      <c r="FY504" s="18"/>
      <c r="FZ504" s="18"/>
      <c r="GB504" s="18"/>
      <c r="GE504" s="18"/>
    </row>
    <row r="505" spans="1:187" s="5" customFormat="1" x14ac:dyDescent="0.2">
      <c r="A505" s="26"/>
      <c r="G505" s="27"/>
      <c r="H505" s="27"/>
      <c r="I505" s="27"/>
      <c r="J505" s="27"/>
      <c r="K505" s="27"/>
      <c r="L505" s="27"/>
      <c r="M505" s="27"/>
      <c r="N505" s="27"/>
      <c r="O505" s="27"/>
      <c r="P505" s="27"/>
      <c r="Q505" s="27"/>
      <c r="R505" s="27"/>
      <c r="S505" s="27"/>
      <c r="T505" s="27"/>
      <c r="U505" s="27"/>
      <c r="V505" s="27"/>
      <c r="W505" s="27"/>
      <c r="X505" s="27"/>
      <c r="Y505" s="27"/>
      <c r="Z505" s="27"/>
      <c r="AA505" s="27"/>
      <c r="AB505" s="27"/>
      <c r="AC505" s="27"/>
      <c r="AD505" s="27"/>
      <c r="AR505" s="4"/>
      <c r="AS505" s="4"/>
      <c r="AU505" s="4"/>
      <c r="AV505" s="4"/>
      <c r="AX505" s="4"/>
      <c r="AY505" s="4"/>
      <c r="BA505" s="4"/>
      <c r="BB505" s="4"/>
      <c r="BD505" s="4"/>
      <c r="BE505" s="4"/>
      <c r="BG505" s="4"/>
      <c r="BH505" s="4"/>
      <c r="BJ505" s="4"/>
      <c r="BK505" s="4"/>
      <c r="BM505" s="4"/>
      <c r="BN505" s="4"/>
      <c r="BO505" s="4"/>
      <c r="BP505" s="4"/>
      <c r="BQ505" s="4"/>
      <c r="BR505" s="4"/>
      <c r="BS505" s="4"/>
      <c r="BT505" s="4"/>
      <c r="BU505" s="4"/>
      <c r="BV505" s="4"/>
      <c r="BW505" s="4"/>
      <c r="BX505" s="29"/>
      <c r="BY505" s="4"/>
      <c r="BZ505" s="4"/>
      <c r="CA505" s="18"/>
      <c r="CB505" s="18"/>
      <c r="CD505" s="18"/>
      <c r="CE505" s="18"/>
      <c r="CG505" s="18"/>
      <c r="CI505" s="18"/>
      <c r="CK505" s="18"/>
      <c r="CL505" s="18"/>
      <c r="CN505" s="18"/>
      <c r="CO505" s="18"/>
      <c r="CP505" s="18"/>
      <c r="CT505" s="18"/>
      <c r="CU505" s="18"/>
      <c r="CV505" s="18"/>
      <c r="CW505" s="18"/>
      <c r="CX505" s="18"/>
      <c r="CY505" s="18"/>
      <c r="CZ505" s="18"/>
      <c r="DA505" s="18"/>
      <c r="DB505" s="18"/>
      <c r="DC505" s="18"/>
      <c r="DD505" s="18"/>
      <c r="DF505" s="18"/>
      <c r="DH505" s="18"/>
      <c r="ED505" s="31"/>
      <c r="EE505" s="31"/>
      <c r="ET505" s="28"/>
      <c r="EU505" s="28"/>
      <c r="EV505" s="28"/>
      <c r="EW505" s="18"/>
      <c r="FA505" s="18"/>
      <c r="FB505" s="18"/>
      <c r="FC505" s="18"/>
      <c r="FD505" s="18"/>
      <c r="FE505" s="18"/>
      <c r="FF505" s="18"/>
      <c r="FG505" s="18"/>
      <c r="FJ505" s="18"/>
      <c r="FK505" s="18"/>
      <c r="FL505" s="18"/>
      <c r="FM505" s="18"/>
      <c r="FN505" s="18"/>
      <c r="FO505" s="18"/>
      <c r="FQ505" s="18"/>
      <c r="FS505" s="18"/>
      <c r="FU505" s="18"/>
      <c r="FV505" s="18"/>
      <c r="FW505" s="18"/>
      <c r="FX505" s="18"/>
      <c r="FY505" s="18"/>
      <c r="FZ505" s="18"/>
      <c r="GB505" s="18"/>
      <c r="GE505" s="18"/>
    </row>
    <row r="506" spans="1:187" s="5" customFormat="1" x14ac:dyDescent="0.2">
      <c r="A506" s="26"/>
      <c r="G506" s="27"/>
      <c r="H506" s="27"/>
      <c r="I506" s="27"/>
      <c r="J506" s="27"/>
      <c r="K506" s="27"/>
      <c r="L506" s="27"/>
      <c r="M506" s="27"/>
      <c r="N506" s="27"/>
      <c r="O506" s="27"/>
      <c r="P506" s="27"/>
      <c r="Q506" s="27"/>
      <c r="R506" s="27"/>
      <c r="S506" s="27"/>
      <c r="T506" s="27"/>
      <c r="U506" s="27"/>
      <c r="V506" s="27"/>
      <c r="W506" s="27"/>
      <c r="X506" s="27"/>
      <c r="Y506" s="27"/>
      <c r="Z506" s="27"/>
      <c r="AA506" s="27"/>
      <c r="AB506" s="27"/>
      <c r="AC506" s="27"/>
      <c r="AD506" s="27"/>
      <c r="AR506" s="4"/>
      <c r="AS506" s="4"/>
      <c r="AU506" s="4"/>
      <c r="AV506" s="4"/>
      <c r="AX506" s="4"/>
      <c r="AY506" s="4"/>
      <c r="BA506" s="4"/>
      <c r="BB506" s="4"/>
      <c r="BD506" s="4"/>
      <c r="BE506" s="4"/>
      <c r="BG506" s="4"/>
      <c r="BH506" s="4"/>
      <c r="BJ506" s="4"/>
      <c r="BK506" s="4"/>
      <c r="BM506" s="4"/>
      <c r="BN506" s="4"/>
      <c r="BO506" s="4"/>
      <c r="BP506" s="4"/>
      <c r="BQ506" s="4"/>
      <c r="BR506" s="4"/>
      <c r="BS506" s="4"/>
      <c r="BT506" s="4"/>
      <c r="BU506" s="4"/>
      <c r="BV506" s="4"/>
      <c r="BW506" s="4"/>
      <c r="BX506" s="29"/>
      <c r="BY506" s="4"/>
      <c r="BZ506" s="4"/>
      <c r="CA506" s="18"/>
      <c r="CB506" s="18"/>
      <c r="CD506" s="18"/>
      <c r="CE506" s="18"/>
      <c r="CG506" s="18"/>
      <c r="CH506" s="18"/>
      <c r="CI506" s="18"/>
      <c r="CK506" s="18"/>
      <c r="CL506" s="18"/>
      <c r="CN506" s="18"/>
      <c r="CO506" s="18"/>
      <c r="CP506" s="18"/>
      <c r="CT506" s="18"/>
      <c r="CU506" s="18"/>
      <c r="CV506" s="18"/>
      <c r="CW506" s="18"/>
      <c r="CX506" s="18"/>
      <c r="CY506" s="18"/>
      <c r="CZ506" s="18"/>
      <c r="DA506" s="18"/>
      <c r="DB506" s="18"/>
      <c r="DC506" s="18"/>
      <c r="DD506" s="18"/>
      <c r="DF506" s="18"/>
      <c r="DH506" s="18"/>
      <c r="ED506" s="31"/>
      <c r="EE506" s="31"/>
      <c r="ER506" s="18"/>
      <c r="ET506" s="28"/>
      <c r="EU506" s="28"/>
      <c r="EV506" s="28"/>
      <c r="EW506" s="18"/>
      <c r="EX506" s="18"/>
      <c r="EY506" s="18"/>
      <c r="EZ506" s="18"/>
      <c r="FA506" s="18"/>
      <c r="FB506" s="18"/>
      <c r="FC506" s="18"/>
      <c r="FD506" s="18"/>
      <c r="FE506" s="18"/>
      <c r="FF506" s="18"/>
      <c r="FG506" s="18"/>
      <c r="FH506" s="18"/>
      <c r="FI506" s="18"/>
      <c r="FJ506" s="18"/>
      <c r="FK506" s="18"/>
      <c r="FL506" s="18"/>
      <c r="FM506" s="18"/>
      <c r="FO506" s="18"/>
      <c r="FQ506" s="18"/>
      <c r="FS506" s="18"/>
      <c r="FT506" s="18"/>
      <c r="FU506" s="18"/>
      <c r="FV506" s="18"/>
      <c r="FW506" s="18"/>
      <c r="FX506" s="18"/>
      <c r="FY506" s="18"/>
      <c r="FZ506" s="18"/>
      <c r="GB506" s="18"/>
      <c r="GE506" s="18"/>
    </row>
    <row r="507" spans="1:187" s="5" customFormat="1" x14ac:dyDescent="0.2">
      <c r="A507" s="26"/>
      <c r="G507" s="27"/>
      <c r="H507" s="27"/>
      <c r="I507" s="27"/>
      <c r="J507" s="27"/>
      <c r="K507" s="27"/>
      <c r="L507" s="27"/>
      <c r="M507" s="27"/>
      <c r="N507" s="27"/>
      <c r="O507" s="27"/>
      <c r="P507" s="27"/>
      <c r="Q507" s="27"/>
      <c r="R507" s="27"/>
      <c r="S507" s="27"/>
      <c r="T507" s="27"/>
      <c r="U507" s="27"/>
      <c r="V507" s="27"/>
      <c r="W507" s="27"/>
      <c r="X507" s="27"/>
      <c r="Y507" s="27"/>
      <c r="Z507" s="27"/>
      <c r="AA507" s="27"/>
      <c r="AB507" s="27"/>
      <c r="AC507" s="27"/>
      <c r="AD507" s="27"/>
      <c r="AR507" s="4"/>
      <c r="AS507" s="4"/>
      <c r="AU507" s="4"/>
      <c r="AV507" s="4"/>
      <c r="AX507" s="4"/>
      <c r="AY507" s="4"/>
      <c r="BA507" s="4"/>
      <c r="BB507" s="4"/>
      <c r="BD507" s="4"/>
      <c r="BE507" s="4"/>
      <c r="BG507" s="4"/>
      <c r="BH507" s="4"/>
      <c r="BJ507" s="4"/>
      <c r="BK507" s="4"/>
      <c r="BM507" s="4"/>
      <c r="BN507" s="4"/>
      <c r="BO507" s="4"/>
      <c r="BP507" s="4"/>
      <c r="BQ507" s="4"/>
      <c r="BR507" s="4"/>
      <c r="BS507" s="4"/>
      <c r="BT507" s="4"/>
      <c r="BU507" s="4"/>
      <c r="BV507" s="4"/>
      <c r="BW507" s="4"/>
      <c r="BX507" s="29"/>
      <c r="BY507" s="4"/>
      <c r="BZ507" s="4"/>
      <c r="CA507" s="18"/>
      <c r="CB507" s="18"/>
      <c r="CD507" s="18"/>
      <c r="CE507" s="18"/>
      <c r="CG507" s="18"/>
      <c r="CI507" s="18"/>
      <c r="CK507" s="18"/>
      <c r="CL507" s="18"/>
      <c r="CN507" s="18"/>
      <c r="CO507" s="18"/>
      <c r="CP507" s="18"/>
      <c r="CT507" s="18"/>
      <c r="CU507" s="18"/>
      <c r="CV507" s="18"/>
      <c r="CW507" s="18"/>
      <c r="CX507" s="18"/>
      <c r="CY507" s="18"/>
      <c r="CZ507" s="18"/>
      <c r="DA507" s="18"/>
      <c r="DB507" s="18"/>
      <c r="DC507" s="18"/>
      <c r="DD507" s="18"/>
      <c r="DF507" s="18"/>
      <c r="DH507" s="18"/>
      <c r="ED507" s="31"/>
      <c r="EE507" s="31"/>
      <c r="ER507" s="18"/>
      <c r="ET507" s="28"/>
      <c r="EU507" s="28"/>
      <c r="EV507" s="28"/>
      <c r="EW507" s="18"/>
      <c r="EX507" s="18"/>
      <c r="EY507" s="18"/>
      <c r="EZ507" s="18"/>
      <c r="FA507" s="18"/>
      <c r="FB507" s="18"/>
      <c r="FC507" s="18"/>
      <c r="FD507" s="18"/>
      <c r="FE507" s="18"/>
      <c r="FF507" s="18"/>
      <c r="FG507" s="18"/>
      <c r="FI507" s="18"/>
      <c r="FJ507" s="18"/>
      <c r="FK507" s="18"/>
      <c r="FL507" s="18"/>
      <c r="FM507" s="18"/>
      <c r="FN507" s="18"/>
      <c r="FO507" s="18"/>
      <c r="FQ507" s="18"/>
      <c r="FS507" s="18"/>
      <c r="FT507" s="18"/>
      <c r="FU507" s="18"/>
      <c r="FV507" s="18"/>
      <c r="FW507" s="18"/>
      <c r="FX507" s="18"/>
      <c r="FY507" s="18"/>
      <c r="FZ507" s="18"/>
      <c r="GB507" s="18"/>
      <c r="GE507" s="18"/>
    </row>
    <row r="508" spans="1:187" s="5" customFormat="1" x14ac:dyDescent="0.2">
      <c r="A508" s="26"/>
      <c r="G508" s="27"/>
      <c r="H508" s="27"/>
      <c r="I508" s="27"/>
      <c r="J508" s="27"/>
      <c r="K508" s="27"/>
      <c r="L508" s="27"/>
      <c r="M508" s="27"/>
      <c r="N508" s="27"/>
      <c r="O508" s="27"/>
      <c r="P508" s="27"/>
      <c r="Q508" s="27"/>
      <c r="R508" s="27"/>
      <c r="S508" s="27"/>
      <c r="T508" s="27"/>
      <c r="U508" s="27"/>
      <c r="V508" s="27"/>
      <c r="W508" s="27"/>
      <c r="X508" s="27"/>
      <c r="Y508" s="27"/>
      <c r="Z508" s="27"/>
      <c r="AA508" s="27"/>
      <c r="AB508" s="27"/>
      <c r="AC508" s="27"/>
      <c r="AD508" s="27"/>
      <c r="AR508" s="4"/>
      <c r="AS508" s="4"/>
      <c r="AU508" s="4"/>
      <c r="AV508" s="4"/>
      <c r="AX508" s="4"/>
      <c r="AY508" s="4"/>
      <c r="BA508" s="4"/>
      <c r="BB508" s="4"/>
      <c r="BD508" s="4"/>
      <c r="BE508" s="4"/>
      <c r="BG508" s="4"/>
      <c r="BH508" s="4"/>
      <c r="BJ508" s="4"/>
      <c r="BK508" s="4"/>
      <c r="BM508" s="4"/>
      <c r="BN508" s="4"/>
      <c r="BO508" s="4"/>
      <c r="BP508" s="4"/>
      <c r="BQ508" s="4"/>
      <c r="BR508" s="4"/>
      <c r="BS508" s="4"/>
      <c r="BT508" s="4"/>
      <c r="BU508" s="4"/>
      <c r="BV508" s="4"/>
      <c r="BW508" s="4"/>
      <c r="BX508" s="29"/>
      <c r="BY508" s="4"/>
      <c r="BZ508" s="4"/>
      <c r="CA508" s="18"/>
      <c r="CB508" s="18"/>
      <c r="CD508" s="18"/>
      <c r="CE508" s="18"/>
      <c r="CG508" s="18"/>
      <c r="CI508" s="18"/>
      <c r="CK508" s="18"/>
      <c r="CL508" s="18"/>
      <c r="CN508" s="18"/>
      <c r="CO508" s="18"/>
      <c r="CP508" s="18"/>
      <c r="CT508" s="18"/>
      <c r="CU508" s="18"/>
      <c r="CV508" s="18"/>
      <c r="CW508" s="18"/>
      <c r="CX508" s="18"/>
      <c r="CY508" s="18"/>
      <c r="CZ508" s="18"/>
      <c r="DA508" s="18"/>
      <c r="DB508" s="18"/>
      <c r="DC508" s="18"/>
      <c r="DD508" s="18"/>
      <c r="DF508" s="18"/>
      <c r="DH508" s="18"/>
      <c r="ED508" s="31"/>
      <c r="EE508" s="31"/>
      <c r="ER508" s="18"/>
      <c r="ET508" s="28"/>
      <c r="EU508" s="28"/>
      <c r="EV508" s="28"/>
      <c r="EW508" s="18"/>
      <c r="EX508" s="18"/>
      <c r="EY508" s="18"/>
      <c r="EZ508" s="18"/>
      <c r="FA508" s="18"/>
      <c r="FB508" s="18"/>
      <c r="FC508" s="18"/>
      <c r="FD508" s="18"/>
      <c r="FE508" s="18"/>
      <c r="FF508" s="18"/>
      <c r="FG508" s="18"/>
      <c r="FH508" s="18"/>
      <c r="FI508" s="18"/>
      <c r="FJ508" s="18"/>
      <c r="FK508" s="18"/>
      <c r="FL508" s="18"/>
      <c r="FM508" s="18"/>
      <c r="FN508" s="18"/>
      <c r="FO508" s="18"/>
      <c r="FQ508" s="18"/>
      <c r="FS508" s="18"/>
      <c r="FT508" s="18"/>
      <c r="FU508" s="18"/>
      <c r="FV508" s="18"/>
      <c r="FW508" s="18"/>
      <c r="FX508" s="18"/>
      <c r="FY508" s="18"/>
      <c r="FZ508" s="18"/>
      <c r="GB508" s="18"/>
      <c r="GE508" s="18"/>
    </row>
    <row r="509" spans="1:187" s="5" customFormat="1" x14ac:dyDescent="0.2">
      <c r="A509" s="26"/>
      <c r="G509" s="27"/>
      <c r="H509" s="27"/>
      <c r="I509" s="27"/>
      <c r="J509" s="27"/>
      <c r="K509" s="27"/>
      <c r="L509" s="27"/>
      <c r="M509" s="27"/>
      <c r="N509" s="27"/>
      <c r="O509" s="27"/>
      <c r="P509" s="27"/>
      <c r="Q509" s="27"/>
      <c r="R509" s="27"/>
      <c r="S509" s="27"/>
      <c r="T509" s="27"/>
      <c r="U509" s="27"/>
      <c r="V509" s="27"/>
      <c r="W509" s="27"/>
      <c r="X509" s="27"/>
      <c r="Y509" s="27"/>
      <c r="Z509" s="27"/>
      <c r="AA509" s="27"/>
      <c r="AB509" s="27"/>
      <c r="AC509" s="27"/>
      <c r="AD509" s="27"/>
      <c r="AR509" s="4"/>
      <c r="AS509" s="4"/>
      <c r="AU509" s="4"/>
      <c r="AV509" s="4"/>
      <c r="AX509" s="4"/>
      <c r="AY509" s="4"/>
      <c r="BA509" s="4"/>
      <c r="BB509" s="4"/>
      <c r="BD509" s="4"/>
      <c r="BE509" s="4"/>
      <c r="BG509" s="4"/>
      <c r="BH509" s="4"/>
      <c r="BJ509" s="4"/>
      <c r="BK509" s="4"/>
      <c r="BM509" s="4"/>
      <c r="BN509" s="4"/>
      <c r="BO509" s="4"/>
      <c r="BP509" s="4"/>
      <c r="BQ509" s="4"/>
      <c r="BR509" s="4"/>
      <c r="BS509" s="4"/>
      <c r="BT509" s="4"/>
      <c r="BU509" s="4"/>
      <c r="BV509" s="4"/>
      <c r="BW509" s="4"/>
      <c r="BX509" s="29"/>
      <c r="BY509" s="4"/>
      <c r="BZ509" s="4"/>
      <c r="CA509" s="18"/>
      <c r="CB509" s="18"/>
      <c r="CD509" s="18"/>
      <c r="CE509" s="18"/>
      <c r="CG509" s="18"/>
      <c r="CI509" s="18"/>
      <c r="CK509" s="18"/>
      <c r="CL509" s="18"/>
      <c r="CN509" s="18"/>
      <c r="CO509" s="18"/>
      <c r="CP509" s="18"/>
      <c r="CT509" s="18"/>
      <c r="CU509" s="18"/>
      <c r="CV509" s="18"/>
      <c r="CW509" s="18"/>
      <c r="CX509" s="18"/>
      <c r="CY509" s="18"/>
      <c r="CZ509" s="18"/>
      <c r="DA509" s="18"/>
      <c r="DB509" s="18"/>
      <c r="DC509" s="18"/>
      <c r="DD509" s="18"/>
      <c r="DF509" s="18"/>
      <c r="DH509" s="18"/>
      <c r="ED509" s="31"/>
      <c r="EE509" s="31"/>
      <c r="ET509" s="28"/>
      <c r="EU509" s="28"/>
      <c r="EV509" s="28"/>
      <c r="FA509" s="18"/>
      <c r="FB509" s="18"/>
      <c r="FC509" s="18"/>
      <c r="FD509" s="18"/>
      <c r="FE509" s="18"/>
      <c r="FF509" s="18"/>
      <c r="FG509" s="18"/>
      <c r="FJ509" s="18"/>
      <c r="FK509" s="18"/>
      <c r="FL509" s="18"/>
      <c r="FM509" s="18"/>
      <c r="FO509" s="18"/>
      <c r="FQ509" s="18"/>
      <c r="FS509" s="18"/>
      <c r="FU509" s="18"/>
      <c r="FV509" s="18"/>
      <c r="FW509" s="18"/>
      <c r="FX509" s="18"/>
      <c r="FY509" s="18"/>
      <c r="FZ509" s="18"/>
      <c r="GB509" s="18"/>
      <c r="GE509" s="18"/>
    </row>
    <row r="510" spans="1:187" s="5" customFormat="1" x14ac:dyDescent="0.2">
      <c r="A510" s="26"/>
      <c r="G510" s="27"/>
      <c r="H510" s="27"/>
      <c r="I510" s="27"/>
      <c r="J510" s="27"/>
      <c r="K510" s="27"/>
      <c r="L510" s="27"/>
      <c r="M510" s="27"/>
      <c r="N510" s="27"/>
      <c r="O510" s="27"/>
      <c r="P510" s="27"/>
      <c r="Q510" s="27"/>
      <c r="R510" s="27"/>
      <c r="S510" s="27"/>
      <c r="T510" s="27"/>
      <c r="U510" s="27"/>
      <c r="V510" s="27"/>
      <c r="W510" s="27"/>
      <c r="X510" s="27"/>
      <c r="Y510" s="27"/>
      <c r="Z510" s="27"/>
      <c r="AA510" s="27"/>
      <c r="AB510" s="27"/>
      <c r="AC510" s="27"/>
      <c r="AD510" s="27"/>
      <c r="AR510" s="4"/>
      <c r="AS510" s="4"/>
      <c r="AU510" s="4"/>
      <c r="AV510" s="4"/>
      <c r="AX510" s="4"/>
      <c r="AY510" s="4"/>
      <c r="BA510" s="4"/>
      <c r="BB510" s="4"/>
      <c r="BD510" s="4"/>
      <c r="BE510" s="4"/>
      <c r="BG510" s="4"/>
      <c r="BH510" s="4"/>
      <c r="BJ510" s="4"/>
      <c r="BK510" s="4"/>
      <c r="BM510" s="4"/>
      <c r="BN510" s="4"/>
      <c r="BO510" s="4"/>
      <c r="BP510" s="4"/>
      <c r="BQ510" s="4"/>
      <c r="BR510" s="4"/>
      <c r="BS510" s="4"/>
      <c r="BT510" s="4"/>
      <c r="BU510" s="4"/>
      <c r="BV510" s="4"/>
      <c r="BW510" s="4"/>
      <c r="BX510" s="29"/>
      <c r="BY510" s="4"/>
      <c r="BZ510" s="4"/>
      <c r="CA510" s="18"/>
      <c r="CB510" s="18"/>
      <c r="CD510" s="18"/>
      <c r="CE510" s="18"/>
      <c r="CG510" s="18"/>
      <c r="CI510" s="18"/>
      <c r="CK510" s="18"/>
      <c r="CL510" s="18"/>
      <c r="CN510" s="18"/>
      <c r="CO510" s="18"/>
      <c r="CP510" s="18"/>
      <c r="CT510" s="18"/>
      <c r="CU510" s="18"/>
      <c r="CV510" s="18"/>
      <c r="CW510" s="18"/>
      <c r="CX510" s="18"/>
      <c r="CY510" s="18"/>
      <c r="CZ510" s="18"/>
      <c r="DA510" s="18"/>
      <c r="DB510" s="18"/>
      <c r="DC510" s="18"/>
      <c r="DD510" s="18"/>
      <c r="DF510" s="18"/>
      <c r="DH510" s="18"/>
      <c r="ED510" s="31"/>
      <c r="EE510" s="31"/>
      <c r="ER510" s="18"/>
      <c r="ET510" s="28"/>
      <c r="EU510" s="28"/>
      <c r="EV510" s="28"/>
      <c r="EW510" s="18"/>
      <c r="EX510" s="18"/>
      <c r="EY510" s="18"/>
      <c r="EZ510" s="18"/>
      <c r="FA510" s="18"/>
      <c r="FB510" s="18"/>
      <c r="FC510" s="18"/>
      <c r="FD510" s="18"/>
      <c r="FE510" s="18"/>
      <c r="FF510" s="18"/>
      <c r="FG510" s="18"/>
      <c r="FH510" s="18"/>
      <c r="FJ510" s="18"/>
      <c r="FK510" s="18"/>
      <c r="FL510" s="18"/>
      <c r="FM510" s="18"/>
      <c r="FN510" s="18"/>
      <c r="FO510" s="18"/>
      <c r="FQ510" s="18"/>
      <c r="FS510" s="18"/>
      <c r="FT510" s="18"/>
      <c r="FU510" s="18"/>
      <c r="FV510" s="18"/>
      <c r="FW510" s="18"/>
      <c r="FX510" s="18"/>
      <c r="FY510" s="18"/>
      <c r="FZ510" s="18"/>
      <c r="GB510" s="18"/>
      <c r="GE510" s="18"/>
    </row>
    <row r="511" spans="1:187" s="5" customFormat="1" x14ac:dyDescent="0.2">
      <c r="A511" s="26"/>
      <c r="G511" s="27"/>
      <c r="H511" s="27"/>
      <c r="I511" s="27"/>
      <c r="J511" s="27"/>
      <c r="K511" s="27"/>
      <c r="L511" s="27"/>
      <c r="M511" s="27"/>
      <c r="N511" s="27"/>
      <c r="O511" s="27"/>
      <c r="P511" s="27"/>
      <c r="Q511" s="27"/>
      <c r="R511" s="27"/>
      <c r="S511" s="27"/>
      <c r="T511" s="27"/>
      <c r="U511" s="27"/>
      <c r="V511" s="27"/>
      <c r="W511" s="27"/>
      <c r="X511" s="27"/>
      <c r="Y511" s="27"/>
      <c r="Z511" s="27"/>
      <c r="AA511" s="27"/>
      <c r="AB511" s="27"/>
      <c r="AC511" s="27"/>
      <c r="AD511" s="27"/>
      <c r="AR511" s="4"/>
      <c r="AS511" s="4"/>
      <c r="AU511" s="4"/>
      <c r="AV511" s="4"/>
      <c r="AX511" s="4"/>
      <c r="AY511" s="4"/>
      <c r="BA511" s="4"/>
      <c r="BB511" s="4"/>
      <c r="BD511" s="4"/>
      <c r="BE511" s="4"/>
      <c r="BG511" s="4"/>
      <c r="BH511" s="4"/>
      <c r="BJ511" s="4"/>
      <c r="BK511" s="4"/>
      <c r="BM511" s="4"/>
      <c r="BN511" s="4"/>
      <c r="BO511" s="4"/>
      <c r="BP511" s="4"/>
      <c r="BQ511" s="4"/>
      <c r="BR511" s="4"/>
      <c r="BS511" s="4"/>
      <c r="BT511" s="4"/>
      <c r="BU511" s="4"/>
      <c r="BV511" s="4"/>
      <c r="BW511" s="4"/>
      <c r="BX511" s="29"/>
      <c r="BY511" s="4"/>
      <c r="BZ511" s="4"/>
      <c r="CA511" s="18"/>
      <c r="CB511" s="18"/>
      <c r="CD511" s="18"/>
      <c r="CE511" s="18"/>
      <c r="CG511" s="18"/>
      <c r="CI511" s="18"/>
      <c r="CK511" s="18"/>
      <c r="CL511" s="18"/>
      <c r="CN511" s="18"/>
      <c r="CO511" s="18"/>
      <c r="CP511" s="18"/>
      <c r="CT511" s="18"/>
      <c r="CU511" s="18"/>
      <c r="CV511" s="18"/>
      <c r="CW511" s="18"/>
      <c r="CX511" s="18"/>
      <c r="CY511" s="18"/>
      <c r="CZ511" s="18"/>
      <c r="DA511" s="18"/>
      <c r="DB511" s="18"/>
      <c r="DC511" s="18"/>
      <c r="DD511" s="18"/>
      <c r="DF511" s="18"/>
      <c r="DH511" s="18"/>
      <c r="ED511" s="31"/>
      <c r="EE511" s="31"/>
      <c r="ET511" s="28"/>
      <c r="EU511" s="28"/>
      <c r="EV511" s="28"/>
      <c r="FA511" s="18"/>
      <c r="FB511" s="18"/>
      <c r="FC511" s="18"/>
      <c r="FD511" s="18"/>
      <c r="FE511" s="18"/>
      <c r="FF511" s="18"/>
      <c r="FG511" s="18"/>
      <c r="FJ511" s="18"/>
      <c r="FK511" s="18"/>
      <c r="FL511" s="18"/>
      <c r="FM511" s="18"/>
      <c r="FO511" s="18"/>
      <c r="FQ511" s="18"/>
      <c r="FS511" s="18"/>
      <c r="FU511" s="18"/>
      <c r="FV511" s="18"/>
      <c r="FW511" s="18"/>
      <c r="FX511" s="18"/>
      <c r="FY511" s="18"/>
      <c r="FZ511" s="18"/>
      <c r="GB511" s="18"/>
      <c r="GD511" s="18"/>
      <c r="GE511" s="18"/>
    </row>
    <row r="512" spans="1:187" s="5" customFormat="1" x14ac:dyDescent="0.2">
      <c r="A512" s="26"/>
      <c r="G512" s="27"/>
      <c r="H512" s="27"/>
      <c r="I512" s="27"/>
      <c r="J512" s="27"/>
      <c r="K512" s="27"/>
      <c r="L512" s="27"/>
      <c r="M512" s="27"/>
      <c r="N512" s="27"/>
      <c r="O512" s="27"/>
      <c r="P512" s="27"/>
      <c r="Q512" s="27"/>
      <c r="R512" s="27"/>
      <c r="S512" s="27"/>
      <c r="T512" s="27"/>
      <c r="U512" s="27"/>
      <c r="V512" s="27"/>
      <c r="W512" s="27"/>
      <c r="X512" s="27"/>
      <c r="Y512" s="27"/>
      <c r="Z512" s="27"/>
      <c r="AA512" s="27"/>
      <c r="AB512" s="27"/>
      <c r="AC512" s="27"/>
      <c r="AD512" s="27"/>
      <c r="AR512" s="4"/>
      <c r="AS512" s="4"/>
      <c r="AU512" s="4"/>
      <c r="AV512" s="4"/>
      <c r="AX512" s="4"/>
      <c r="AY512" s="4"/>
      <c r="BA512" s="4"/>
      <c r="BB512" s="4"/>
      <c r="BD512" s="4"/>
      <c r="BE512" s="4"/>
      <c r="BG512" s="4"/>
      <c r="BH512" s="4"/>
      <c r="BJ512" s="4"/>
      <c r="BK512" s="4"/>
      <c r="BM512" s="4"/>
      <c r="BN512" s="4"/>
      <c r="BO512" s="4"/>
      <c r="BP512" s="4"/>
      <c r="BQ512" s="4"/>
      <c r="BR512" s="4"/>
      <c r="BS512" s="4"/>
      <c r="BT512" s="4"/>
      <c r="BU512" s="4"/>
      <c r="BV512" s="4"/>
      <c r="BW512" s="4"/>
      <c r="BX512" s="29"/>
      <c r="BY512" s="4"/>
      <c r="BZ512" s="4"/>
      <c r="CA512" s="18"/>
      <c r="CB512" s="18"/>
      <c r="CD512" s="18"/>
      <c r="CE512" s="18"/>
      <c r="CG512" s="18"/>
      <c r="CI512" s="18"/>
      <c r="CK512" s="18"/>
      <c r="CL512" s="18"/>
      <c r="CN512" s="18"/>
      <c r="CO512" s="18"/>
      <c r="CP512" s="18"/>
      <c r="CT512" s="18"/>
      <c r="CU512" s="18"/>
      <c r="CV512" s="18"/>
      <c r="CW512" s="18"/>
      <c r="CX512" s="18"/>
      <c r="CY512" s="18"/>
      <c r="CZ512" s="18"/>
      <c r="DA512" s="18"/>
      <c r="DB512" s="18"/>
      <c r="DC512" s="18"/>
      <c r="DD512" s="18"/>
      <c r="DF512" s="18"/>
      <c r="DH512" s="18"/>
      <c r="ED512" s="31"/>
      <c r="EE512" s="31"/>
      <c r="ER512" s="18"/>
      <c r="ET512" s="28"/>
      <c r="EU512" s="28"/>
      <c r="EV512" s="28"/>
      <c r="EW512" s="18"/>
      <c r="EX512" s="18"/>
      <c r="EY512" s="18"/>
      <c r="EZ512" s="18"/>
      <c r="FA512" s="18"/>
      <c r="FB512" s="18"/>
      <c r="FC512" s="18"/>
      <c r="FD512" s="18"/>
      <c r="FE512" s="18"/>
      <c r="FF512" s="18"/>
      <c r="FG512" s="18"/>
      <c r="FH512" s="18"/>
      <c r="FI512" s="18"/>
      <c r="FJ512" s="18"/>
      <c r="FK512" s="18"/>
      <c r="FL512" s="18"/>
      <c r="FM512" s="18"/>
      <c r="FN512" s="18"/>
      <c r="FO512" s="18"/>
      <c r="FQ512" s="18"/>
      <c r="FS512" s="18"/>
      <c r="FT512" s="18"/>
      <c r="FU512" s="18"/>
      <c r="FV512" s="18"/>
      <c r="FW512" s="18"/>
      <c r="FX512" s="18"/>
      <c r="FY512" s="18"/>
      <c r="FZ512" s="18"/>
      <c r="GB512" s="18"/>
      <c r="GE512" s="18"/>
    </row>
    <row r="513" spans="1:187" s="5" customFormat="1" x14ac:dyDescent="0.2">
      <c r="A513" s="26"/>
      <c r="G513" s="27"/>
      <c r="H513" s="27"/>
      <c r="I513" s="27"/>
      <c r="J513" s="27"/>
      <c r="K513" s="27"/>
      <c r="L513" s="27"/>
      <c r="M513" s="27"/>
      <c r="N513" s="27"/>
      <c r="O513" s="27"/>
      <c r="P513" s="27"/>
      <c r="Q513" s="27"/>
      <c r="R513" s="27"/>
      <c r="S513" s="27"/>
      <c r="T513" s="27"/>
      <c r="U513" s="27"/>
      <c r="V513" s="27"/>
      <c r="W513" s="27"/>
      <c r="X513" s="27"/>
      <c r="Y513" s="27"/>
      <c r="Z513" s="27"/>
      <c r="AA513" s="27"/>
      <c r="AB513" s="27"/>
      <c r="AC513" s="27"/>
      <c r="AD513" s="27"/>
      <c r="AR513" s="4"/>
      <c r="AS513" s="4"/>
      <c r="AU513" s="4"/>
      <c r="AV513" s="4"/>
      <c r="AX513" s="4"/>
      <c r="AY513" s="4"/>
      <c r="BA513" s="4"/>
      <c r="BB513" s="4"/>
      <c r="BD513" s="4"/>
      <c r="BE513" s="4"/>
      <c r="BG513" s="4"/>
      <c r="BH513" s="4"/>
      <c r="BJ513" s="4"/>
      <c r="BK513" s="4"/>
      <c r="BM513" s="4"/>
      <c r="BN513" s="4"/>
      <c r="BO513" s="4"/>
      <c r="BP513" s="4"/>
      <c r="BQ513" s="4"/>
      <c r="BR513" s="4"/>
      <c r="BS513" s="4"/>
      <c r="BT513" s="4"/>
      <c r="BU513" s="4"/>
      <c r="BV513" s="4"/>
      <c r="BW513" s="4"/>
      <c r="BX513" s="29"/>
      <c r="BY513" s="4"/>
      <c r="BZ513" s="4"/>
      <c r="CA513" s="18"/>
      <c r="CB513" s="18"/>
      <c r="CD513" s="18"/>
      <c r="CE513" s="18"/>
      <c r="CG513" s="18"/>
      <c r="CI513" s="18"/>
      <c r="CK513" s="18"/>
      <c r="CL513" s="18"/>
      <c r="CN513" s="18"/>
      <c r="CO513" s="18"/>
      <c r="CP513" s="18"/>
      <c r="CT513" s="18"/>
      <c r="CU513" s="18"/>
      <c r="CV513" s="18"/>
      <c r="CW513" s="18"/>
      <c r="CX513" s="18"/>
      <c r="CY513" s="18"/>
      <c r="CZ513" s="18"/>
      <c r="DA513" s="18"/>
      <c r="DB513" s="18"/>
      <c r="DC513" s="18"/>
      <c r="DD513" s="18"/>
      <c r="DF513" s="18"/>
      <c r="DH513" s="18"/>
      <c r="ED513" s="31"/>
      <c r="EE513" s="31"/>
      <c r="ER513" s="18"/>
      <c r="ET513" s="28"/>
      <c r="EU513" s="28"/>
      <c r="EV513" s="28"/>
      <c r="EW513" s="18"/>
      <c r="EX513" s="18"/>
      <c r="EY513" s="18"/>
      <c r="EZ513" s="18"/>
      <c r="FA513" s="18"/>
      <c r="FB513" s="18"/>
      <c r="FC513" s="18"/>
      <c r="FD513" s="18"/>
      <c r="FE513" s="18"/>
      <c r="FF513" s="18"/>
      <c r="FG513" s="18"/>
      <c r="FH513" s="18"/>
      <c r="FI513" s="18"/>
      <c r="FJ513" s="18"/>
      <c r="FK513" s="18"/>
      <c r="FL513" s="18"/>
      <c r="FM513" s="18"/>
      <c r="FO513" s="18"/>
      <c r="FQ513" s="18"/>
      <c r="FS513" s="18"/>
      <c r="FT513" s="18"/>
      <c r="FU513" s="18"/>
      <c r="FV513" s="18"/>
      <c r="FW513" s="18"/>
      <c r="FX513" s="18"/>
      <c r="FY513" s="18"/>
      <c r="FZ513" s="18"/>
      <c r="GB513" s="18"/>
      <c r="GE513" s="18"/>
    </row>
    <row r="514" spans="1:187" s="5" customFormat="1" x14ac:dyDescent="0.2">
      <c r="A514" s="26"/>
      <c r="G514" s="27"/>
      <c r="H514" s="27"/>
      <c r="I514" s="27"/>
      <c r="J514" s="27"/>
      <c r="K514" s="27"/>
      <c r="L514" s="27"/>
      <c r="M514" s="27"/>
      <c r="N514" s="27"/>
      <c r="O514" s="27"/>
      <c r="P514" s="27"/>
      <c r="Q514" s="27"/>
      <c r="R514" s="27"/>
      <c r="S514" s="27"/>
      <c r="T514" s="27"/>
      <c r="U514" s="27"/>
      <c r="V514" s="27"/>
      <c r="W514" s="27"/>
      <c r="X514" s="27"/>
      <c r="Y514" s="27"/>
      <c r="Z514" s="27"/>
      <c r="AA514" s="27"/>
      <c r="AB514" s="27"/>
      <c r="AC514" s="27"/>
      <c r="AD514" s="27"/>
      <c r="AR514" s="4"/>
      <c r="AS514" s="4"/>
      <c r="AU514" s="4"/>
      <c r="AV514" s="4"/>
      <c r="AX514" s="4"/>
      <c r="AY514" s="4"/>
      <c r="BA514" s="4"/>
      <c r="BB514" s="4"/>
      <c r="BD514" s="4"/>
      <c r="BE514" s="4"/>
      <c r="BG514" s="4"/>
      <c r="BH514" s="4"/>
      <c r="BJ514" s="4"/>
      <c r="BK514" s="4"/>
      <c r="BM514" s="4"/>
      <c r="BN514" s="4"/>
      <c r="BO514" s="4"/>
      <c r="BP514" s="4"/>
      <c r="BQ514" s="4"/>
      <c r="BR514" s="4"/>
      <c r="BS514" s="4"/>
      <c r="BT514" s="4"/>
      <c r="BU514" s="4"/>
      <c r="BV514" s="4"/>
      <c r="BW514" s="4"/>
      <c r="BX514" s="29"/>
      <c r="BY514" s="4"/>
      <c r="BZ514" s="4"/>
      <c r="CA514" s="18"/>
      <c r="CB514" s="18"/>
      <c r="CD514" s="18"/>
      <c r="CE514" s="18"/>
      <c r="CG514" s="18"/>
      <c r="CI514" s="18"/>
      <c r="CK514" s="18"/>
      <c r="CL514" s="18"/>
      <c r="CN514" s="18"/>
      <c r="CO514" s="18"/>
      <c r="CP514" s="18"/>
      <c r="CT514" s="18"/>
      <c r="CU514" s="18"/>
      <c r="CV514" s="18"/>
      <c r="CW514" s="18"/>
      <c r="CX514" s="18"/>
      <c r="CY514" s="18"/>
      <c r="CZ514" s="18"/>
      <c r="DA514" s="18"/>
      <c r="DB514" s="18"/>
      <c r="DC514" s="18"/>
      <c r="DD514" s="18"/>
      <c r="DF514" s="18"/>
      <c r="DH514" s="18"/>
      <c r="ED514" s="31"/>
      <c r="EE514" s="31"/>
      <c r="ER514" s="18"/>
      <c r="ET514" s="28"/>
      <c r="EU514" s="28"/>
      <c r="EV514" s="28"/>
      <c r="EW514" s="18"/>
      <c r="EX514" s="18"/>
      <c r="EY514" s="18"/>
      <c r="EZ514" s="18"/>
      <c r="FA514" s="18"/>
      <c r="FB514" s="18"/>
      <c r="FC514" s="18"/>
      <c r="FD514" s="18"/>
      <c r="FE514" s="18"/>
      <c r="FF514" s="18"/>
      <c r="FG514" s="18"/>
      <c r="FH514" s="18"/>
      <c r="FI514" s="18"/>
      <c r="FJ514" s="18"/>
      <c r="FK514" s="18"/>
      <c r="FL514" s="18"/>
      <c r="FM514" s="18"/>
      <c r="FO514" s="18"/>
      <c r="FP514" s="18"/>
      <c r="FQ514" s="18"/>
      <c r="FS514" s="18"/>
      <c r="FT514" s="18"/>
      <c r="FU514" s="18"/>
      <c r="FV514" s="18"/>
      <c r="FW514" s="18"/>
      <c r="FX514" s="18"/>
      <c r="FY514" s="18"/>
      <c r="FZ514" s="18"/>
      <c r="GB514" s="18"/>
      <c r="GD514" s="18"/>
      <c r="GE514" s="18"/>
    </row>
    <row r="515" spans="1:187" s="5" customFormat="1" x14ac:dyDescent="0.2">
      <c r="A515" s="26"/>
      <c r="G515" s="27"/>
      <c r="H515" s="27"/>
      <c r="I515" s="27"/>
      <c r="J515" s="27"/>
      <c r="K515" s="27"/>
      <c r="L515" s="27"/>
      <c r="M515" s="27"/>
      <c r="N515" s="27"/>
      <c r="O515" s="27"/>
      <c r="P515" s="27"/>
      <c r="Q515" s="27"/>
      <c r="R515" s="27"/>
      <c r="S515" s="27"/>
      <c r="T515" s="27"/>
      <c r="U515" s="27"/>
      <c r="V515" s="27"/>
      <c r="W515" s="27"/>
      <c r="X515" s="27"/>
      <c r="Y515" s="27"/>
      <c r="Z515" s="27"/>
      <c r="AA515" s="27"/>
      <c r="AB515" s="27"/>
      <c r="AC515" s="27"/>
      <c r="AD515" s="27"/>
      <c r="AR515" s="4"/>
      <c r="AS515" s="4"/>
      <c r="AU515" s="4"/>
      <c r="AV515" s="4"/>
      <c r="AX515" s="4"/>
      <c r="AY515" s="4"/>
      <c r="BA515" s="4"/>
      <c r="BB515" s="4"/>
      <c r="BD515" s="4"/>
      <c r="BE515" s="4"/>
      <c r="BG515" s="4"/>
      <c r="BH515" s="4"/>
      <c r="BJ515" s="4"/>
      <c r="BK515" s="4"/>
      <c r="BM515" s="4"/>
      <c r="BN515" s="4"/>
      <c r="BO515" s="4"/>
      <c r="BP515" s="4"/>
      <c r="BQ515" s="4"/>
      <c r="BR515" s="4"/>
      <c r="BS515" s="4"/>
      <c r="BT515" s="4"/>
      <c r="BU515" s="4"/>
      <c r="BV515" s="4"/>
      <c r="BW515" s="4"/>
      <c r="BX515" s="29"/>
      <c r="BY515" s="4"/>
      <c r="BZ515" s="4"/>
      <c r="CA515" s="18"/>
      <c r="CB515" s="18"/>
      <c r="CD515" s="18"/>
      <c r="CE515" s="18"/>
      <c r="CG515" s="18"/>
      <c r="CI515" s="18"/>
      <c r="CK515" s="18"/>
      <c r="CL515" s="18"/>
      <c r="CN515" s="18"/>
      <c r="CO515" s="18"/>
      <c r="CP515" s="18"/>
      <c r="CT515" s="18"/>
      <c r="CU515" s="18"/>
      <c r="CV515" s="18"/>
      <c r="CW515" s="18"/>
      <c r="CX515" s="18"/>
      <c r="CY515" s="18"/>
      <c r="CZ515" s="18"/>
      <c r="DA515" s="18"/>
      <c r="DB515" s="18"/>
      <c r="DC515" s="18"/>
      <c r="DD515" s="18"/>
      <c r="DF515" s="18"/>
      <c r="DH515" s="18"/>
      <c r="ED515" s="31"/>
      <c r="EE515" s="31"/>
      <c r="ET515" s="28"/>
      <c r="EU515" s="28"/>
      <c r="EV515" s="28"/>
      <c r="EW515" s="18"/>
      <c r="EX515" s="18"/>
      <c r="EY515" s="18"/>
      <c r="EZ515" s="18"/>
      <c r="FA515" s="18"/>
      <c r="FB515" s="18"/>
      <c r="FC515" s="18"/>
      <c r="FD515" s="18"/>
      <c r="FE515" s="18"/>
      <c r="FF515" s="18"/>
      <c r="FG515" s="18"/>
      <c r="FI515" s="18"/>
      <c r="FJ515" s="18"/>
      <c r="FK515" s="18"/>
      <c r="FL515" s="18"/>
      <c r="FM515" s="18"/>
      <c r="FN515" s="18"/>
      <c r="FO515" s="18"/>
      <c r="FQ515" s="18"/>
      <c r="FS515" s="18"/>
      <c r="FU515" s="18"/>
      <c r="FV515" s="18"/>
      <c r="FW515" s="18"/>
      <c r="FX515" s="18"/>
      <c r="FY515" s="18"/>
      <c r="FZ515" s="18"/>
      <c r="GB515" s="18"/>
      <c r="GE515" s="18"/>
    </row>
    <row r="516" spans="1:187" s="5" customFormat="1" x14ac:dyDescent="0.2">
      <c r="A516" s="26"/>
      <c r="G516" s="27"/>
      <c r="H516" s="27"/>
      <c r="I516" s="27"/>
      <c r="J516" s="27"/>
      <c r="K516" s="27"/>
      <c r="L516" s="27"/>
      <c r="M516" s="27"/>
      <c r="N516" s="27"/>
      <c r="O516" s="27"/>
      <c r="P516" s="27"/>
      <c r="Q516" s="27"/>
      <c r="R516" s="27"/>
      <c r="S516" s="27"/>
      <c r="T516" s="27"/>
      <c r="U516" s="27"/>
      <c r="V516" s="27"/>
      <c r="W516" s="27"/>
      <c r="X516" s="27"/>
      <c r="Y516" s="27"/>
      <c r="Z516" s="27"/>
      <c r="AA516" s="27"/>
      <c r="AB516" s="27"/>
      <c r="AC516" s="27"/>
      <c r="AD516" s="27"/>
      <c r="AR516" s="4"/>
      <c r="AS516" s="4"/>
      <c r="AU516" s="4"/>
      <c r="AV516" s="4"/>
      <c r="AX516" s="4"/>
      <c r="AY516" s="4"/>
      <c r="BA516" s="4"/>
      <c r="BB516" s="4"/>
      <c r="BD516" s="4"/>
      <c r="BE516" s="4"/>
      <c r="BG516" s="4"/>
      <c r="BH516" s="4"/>
      <c r="BJ516" s="4"/>
      <c r="BK516" s="4"/>
      <c r="BM516" s="4"/>
      <c r="BN516" s="4"/>
      <c r="BO516" s="4"/>
      <c r="BP516" s="4"/>
      <c r="BQ516" s="4"/>
      <c r="BR516" s="4"/>
      <c r="BS516" s="4"/>
      <c r="BT516" s="4"/>
      <c r="BU516" s="4"/>
      <c r="BV516" s="4"/>
      <c r="BW516" s="4"/>
      <c r="BX516" s="29"/>
      <c r="BY516" s="4"/>
      <c r="BZ516" s="4"/>
      <c r="CA516" s="18"/>
      <c r="CB516" s="18"/>
      <c r="CD516" s="18"/>
      <c r="CE516" s="18"/>
      <c r="CG516" s="18"/>
      <c r="CI516" s="18"/>
      <c r="CK516" s="18"/>
      <c r="CL516" s="18"/>
      <c r="CN516" s="18"/>
      <c r="CO516" s="18"/>
      <c r="CP516" s="18"/>
      <c r="CT516" s="18"/>
      <c r="CU516" s="18"/>
      <c r="CV516" s="18"/>
      <c r="CW516" s="18"/>
      <c r="CX516" s="18"/>
      <c r="CY516" s="18"/>
      <c r="CZ516" s="18"/>
      <c r="DA516" s="18"/>
      <c r="DB516" s="18"/>
      <c r="DC516" s="18"/>
      <c r="DD516" s="18"/>
      <c r="DF516" s="18"/>
      <c r="DH516" s="18"/>
      <c r="ED516" s="31"/>
      <c r="EE516" s="31"/>
      <c r="ET516" s="28"/>
      <c r="EU516" s="28"/>
      <c r="EV516" s="28"/>
      <c r="EW516" s="18"/>
      <c r="FA516" s="18"/>
      <c r="FB516" s="18"/>
      <c r="FC516" s="18"/>
      <c r="FD516" s="18"/>
      <c r="FE516" s="18"/>
      <c r="FF516" s="18"/>
      <c r="FG516" s="18"/>
      <c r="FJ516" s="18"/>
      <c r="FK516" s="18"/>
      <c r="FL516" s="18"/>
      <c r="FM516" s="18"/>
      <c r="FO516" s="18"/>
      <c r="FQ516" s="18"/>
      <c r="FS516" s="18"/>
      <c r="FU516" s="18"/>
      <c r="FV516" s="18"/>
      <c r="FW516" s="18"/>
      <c r="FX516" s="18"/>
      <c r="FY516" s="18"/>
      <c r="FZ516" s="18"/>
      <c r="GB516" s="18"/>
      <c r="GE516" s="18"/>
    </row>
    <row r="517" spans="1:187" s="5" customFormat="1" x14ac:dyDescent="0.2">
      <c r="A517" s="26"/>
      <c r="G517" s="27"/>
      <c r="H517" s="27"/>
      <c r="I517" s="27"/>
      <c r="J517" s="27"/>
      <c r="K517" s="27"/>
      <c r="L517" s="27"/>
      <c r="M517" s="27"/>
      <c r="N517" s="27"/>
      <c r="O517" s="27"/>
      <c r="P517" s="27"/>
      <c r="Q517" s="27"/>
      <c r="R517" s="27"/>
      <c r="S517" s="27"/>
      <c r="T517" s="27"/>
      <c r="U517" s="27"/>
      <c r="V517" s="27"/>
      <c r="W517" s="27"/>
      <c r="X517" s="27"/>
      <c r="Y517" s="27"/>
      <c r="Z517" s="27"/>
      <c r="AA517" s="27"/>
      <c r="AB517" s="27"/>
      <c r="AC517" s="27"/>
      <c r="AD517" s="27"/>
      <c r="AR517" s="4"/>
      <c r="AS517" s="4"/>
      <c r="AU517" s="4"/>
      <c r="AV517" s="4"/>
      <c r="AX517" s="4"/>
      <c r="AY517" s="4"/>
      <c r="BA517" s="4"/>
      <c r="BB517" s="4"/>
      <c r="BD517" s="4"/>
      <c r="BE517" s="4"/>
      <c r="BG517" s="4"/>
      <c r="BH517" s="4"/>
      <c r="BJ517" s="4"/>
      <c r="BK517" s="4"/>
      <c r="BM517" s="4"/>
      <c r="BN517" s="4"/>
      <c r="BO517" s="4"/>
      <c r="BP517" s="4"/>
      <c r="BQ517" s="4"/>
      <c r="BR517" s="4"/>
      <c r="BS517" s="4"/>
      <c r="BT517" s="4"/>
      <c r="BU517" s="4"/>
      <c r="BV517" s="4"/>
      <c r="BW517" s="4"/>
      <c r="BX517" s="29"/>
      <c r="BY517" s="4"/>
      <c r="BZ517" s="4"/>
      <c r="CA517" s="18"/>
      <c r="CB517" s="18"/>
      <c r="CD517" s="18"/>
      <c r="CE517" s="18"/>
      <c r="CG517" s="18"/>
      <c r="CI517" s="18"/>
      <c r="CK517" s="18"/>
      <c r="CL517" s="18"/>
      <c r="CN517" s="18"/>
      <c r="CO517" s="18"/>
      <c r="CP517" s="18"/>
      <c r="CT517" s="18"/>
      <c r="CU517" s="18"/>
      <c r="CV517" s="18"/>
      <c r="CW517" s="18"/>
      <c r="CX517" s="18"/>
      <c r="CY517" s="18"/>
      <c r="CZ517" s="18"/>
      <c r="DA517" s="18"/>
      <c r="DB517" s="18"/>
      <c r="DC517" s="18"/>
      <c r="DD517" s="18"/>
      <c r="DF517" s="18"/>
      <c r="DH517" s="18"/>
      <c r="ED517" s="31"/>
      <c r="EE517" s="31"/>
      <c r="ER517" s="18"/>
      <c r="ET517" s="28"/>
      <c r="EU517" s="28"/>
      <c r="EV517" s="28"/>
      <c r="EW517" s="18"/>
      <c r="EX517" s="18"/>
      <c r="EY517" s="18"/>
      <c r="EZ517" s="18"/>
      <c r="FA517" s="18"/>
      <c r="FB517" s="18"/>
      <c r="FC517" s="18"/>
      <c r="FD517" s="18"/>
      <c r="FE517" s="18"/>
      <c r="FF517" s="18"/>
      <c r="FG517" s="18"/>
      <c r="FH517" s="18"/>
      <c r="FJ517" s="18"/>
      <c r="FK517" s="18"/>
      <c r="FL517" s="18"/>
      <c r="FM517" s="18"/>
      <c r="FN517" s="18"/>
      <c r="FO517" s="18"/>
      <c r="FQ517" s="18"/>
      <c r="FS517" s="18"/>
      <c r="FT517" s="18"/>
      <c r="FU517" s="18"/>
      <c r="FV517" s="18"/>
      <c r="FW517" s="18"/>
      <c r="FX517" s="18"/>
      <c r="FY517" s="18"/>
      <c r="FZ517" s="18"/>
      <c r="GB517" s="18"/>
      <c r="GE517" s="18"/>
    </row>
    <row r="518" spans="1:187" s="5" customFormat="1" x14ac:dyDescent="0.2">
      <c r="A518" s="26"/>
      <c r="G518" s="27"/>
      <c r="H518" s="27"/>
      <c r="I518" s="27"/>
      <c r="J518" s="27"/>
      <c r="K518" s="27"/>
      <c r="L518" s="27"/>
      <c r="M518" s="27"/>
      <c r="N518" s="27"/>
      <c r="O518" s="27"/>
      <c r="P518" s="27"/>
      <c r="Q518" s="27"/>
      <c r="R518" s="27"/>
      <c r="S518" s="27"/>
      <c r="T518" s="27"/>
      <c r="U518" s="27"/>
      <c r="V518" s="27"/>
      <c r="W518" s="27"/>
      <c r="X518" s="27"/>
      <c r="Y518" s="27"/>
      <c r="Z518" s="27"/>
      <c r="AA518" s="27"/>
      <c r="AB518" s="27"/>
      <c r="AC518" s="27"/>
      <c r="AD518" s="27"/>
      <c r="AR518" s="4"/>
      <c r="AS518" s="4"/>
      <c r="AU518" s="4"/>
      <c r="AV518" s="4"/>
      <c r="AX518" s="4"/>
      <c r="AY518" s="4"/>
      <c r="BA518" s="4"/>
      <c r="BB518" s="4"/>
      <c r="BD518" s="4"/>
      <c r="BE518" s="4"/>
      <c r="BG518" s="4"/>
      <c r="BH518" s="4"/>
      <c r="BJ518" s="4"/>
      <c r="BK518" s="4"/>
      <c r="BM518" s="4"/>
      <c r="BN518" s="4"/>
      <c r="BO518" s="4"/>
      <c r="BP518" s="4"/>
      <c r="BQ518" s="4"/>
      <c r="BR518" s="4"/>
      <c r="BS518" s="4"/>
      <c r="BT518" s="4"/>
      <c r="BU518" s="4"/>
      <c r="BV518" s="4"/>
      <c r="BW518" s="4"/>
      <c r="BX518" s="29"/>
      <c r="BY518" s="4"/>
      <c r="BZ518" s="4"/>
      <c r="CA518" s="18"/>
      <c r="CB518" s="18"/>
      <c r="CD518" s="18"/>
      <c r="CE518" s="18"/>
      <c r="CG518" s="18"/>
      <c r="CI518" s="18"/>
      <c r="CK518" s="18"/>
      <c r="CL518" s="18"/>
      <c r="CN518" s="18"/>
      <c r="CO518" s="18"/>
      <c r="CP518" s="18"/>
      <c r="CT518" s="18"/>
      <c r="CU518" s="18"/>
      <c r="CV518" s="18"/>
      <c r="CW518" s="18"/>
      <c r="CX518" s="18"/>
      <c r="CY518" s="18"/>
      <c r="CZ518" s="18"/>
      <c r="DA518" s="18"/>
      <c r="DB518" s="18"/>
      <c r="DC518" s="18"/>
      <c r="DD518" s="18"/>
      <c r="DF518" s="18"/>
      <c r="DH518" s="18"/>
      <c r="ED518" s="31"/>
      <c r="EE518" s="31"/>
      <c r="ET518" s="28"/>
      <c r="EU518" s="28"/>
      <c r="EV518" s="28"/>
      <c r="EW518" s="18"/>
      <c r="EX518" s="18"/>
      <c r="EY518" s="18"/>
      <c r="EZ518" s="18"/>
      <c r="FA518" s="18"/>
      <c r="FB518" s="18"/>
      <c r="FC518" s="18"/>
      <c r="FD518" s="18"/>
      <c r="FE518" s="18"/>
      <c r="FF518" s="18"/>
      <c r="FG518" s="18"/>
      <c r="FJ518" s="18"/>
      <c r="FK518" s="18"/>
      <c r="FL518" s="18"/>
      <c r="FM518" s="18"/>
      <c r="FO518" s="18"/>
      <c r="FQ518" s="18"/>
      <c r="FS518" s="18"/>
      <c r="FU518" s="18"/>
      <c r="FV518" s="18"/>
      <c r="FW518" s="18"/>
      <c r="FX518" s="18"/>
      <c r="FY518" s="18"/>
      <c r="FZ518" s="18"/>
      <c r="GB518" s="18"/>
      <c r="GD518" s="18"/>
      <c r="GE518" s="18"/>
    </row>
    <row r="519" spans="1:187" s="5" customFormat="1" x14ac:dyDescent="0.2">
      <c r="A519" s="26"/>
      <c r="G519" s="27"/>
      <c r="H519" s="27"/>
      <c r="I519" s="27"/>
      <c r="J519" s="27"/>
      <c r="K519" s="27"/>
      <c r="L519" s="27"/>
      <c r="M519" s="27"/>
      <c r="N519" s="27"/>
      <c r="O519" s="27"/>
      <c r="P519" s="27"/>
      <c r="Q519" s="27"/>
      <c r="R519" s="27"/>
      <c r="S519" s="27"/>
      <c r="T519" s="27"/>
      <c r="U519" s="27"/>
      <c r="V519" s="27"/>
      <c r="W519" s="27"/>
      <c r="X519" s="27"/>
      <c r="Y519" s="27"/>
      <c r="Z519" s="27"/>
      <c r="AA519" s="27"/>
      <c r="AB519" s="27"/>
      <c r="AC519" s="27"/>
      <c r="AD519" s="27"/>
      <c r="AR519" s="4"/>
      <c r="AS519" s="4"/>
      <c r="AU519" s="4"/>
      <c r="AV519" s="4"/>
      <c r="AX519" s="4"/>
      <c r="AY519" s="4"/>
      <c r="BA519" s="4"/>
      <c r="BB519" s="4"/>
      <c r="BD519" s="4"/>
      <c r="BE519" s="4"/>
      <c r="BG519" s="4"/>
      <c r="BH519" s="4"/>
      <c r="BJ519" s="4"/>
      <c r="BK519" s="4"/>
      <c r="BM519" s="4"/>
      <c r="BN519" s="4"/>
      <c r="BO519" s="4"/>
      <c r="BP519" s="4"/>
      <c r="BQ519" s="4"/>
      <c r="BR519" s="4"/>
      <c r="BS519" s="4"/>
      <c r="BT519" s="4"/>
      <c r="BU519" s="4"/>
      <c r="BV519" s="4"/>
      <c r="BW519" s="4"/>
      <c r="BX519" s="29"/>
      <c r="BY519" s="4"/>
      <c r="BZ519" s="4"/>
      <c r="CA519" s="18"/>
      <c r="CB519" s="18"/>
      <c r="CD519" s="18"/>
      <c r="CE519" s="18"/>
      <c r="CG519" s="18"/>
      <c r="CI519" s="18"/>
      <c r="CK519" s="18"/>
      <c r="CL519" s="18"/>
      <c r="CN519" s="18"/>
      <c r="CO519" s="18"/>
      <c r="CP519" s="18"/>
      <c r="CT519" s="18"/>
      <c r="CU519" s="18"/>
      <c r="CV519" s="18"/>
      <c r="CW519" s="18"/>
      <c r="CX519" s="18"/>
      <c r="CY519" s="18"/>
      <c r="CZ519" s="18"/>
      <c r="DA519" s="18"/>
      <c r="DB519" s="18"/>
      <c r="DC519" s="18"/>
      <c r="DD519" s="18"/>
      <c r="DF519" s="18"/>
      <c r="DH519" s="18"/>
      <c r="ED519" s="31"/>
      <c r="EE519" s="31"/>
      <c r="ER519" s="18"/>
      <c r="ET519" s="28"/>
      <c r="EU519" s="28"/>
      <c r="EV519" s="28"/>
      <c r="EW519" s="18"/>
      <c r="EX519" s="18"/>
      <c r="EY519" s="18"/>
      <c r="EZ519" s="18"/>
      <c r="FA519" s="18"/>
      <c r="FB519" s="18"/>
      <c r="FC519" s="18"/>
      <c r="FD519" s="18"/>
      <c r="FE519" s="18"/>
      <c r="FF519" s="18"/>
      <c r="FG519" s="18"/>
      <c r="FI519" s="18"/>
      <c r="FJ519" s="18"/>
      <c r="FK519" s="18"/>
      <c r="FL519" s="18"/>
      <c r="FM519" s="18"/>
      <c r="FN519" s="18"/>
      <c r="FO519" s="18"/>
      <c r="FQ519" s="18"/>
      <c r="FS519" s="18"/>
      <c r="FT519" s="18"/>
      <c r="FU519" s="18"/>
      <c r="FV519" s="18"/>
      <c r="FW519" s="18"/>
      <c r="FX519" s="18"/>
      <c r="FY519" s="18"/>
      <c r="FZ519" s="18"/>
      <c r="GB519" s="18"/>
      <c r="GE519" s="18"/>
    </row>
    <row r="520" spans="1:187" s="5" customFormat="1" x14ac:dyDescent="0.2">
      <c r="A520" s="26"/>
      <c r="G520" s="27"/>
      <c r="H520" s="27"/>
      <c r="I520" s="27"/>
      <c r="J520" s="27"/>
      <c r="K520" s="27"/>
      <c r="L520" s="27"/>
      <c r="M520" s="27"/>
      <c r="N520" s="27"/>
      <c r="O520" s="27"/>
      <c r="P520" s="27"/>
      <c r="Q520" s="27"/>
      <c r="R520" s="27"/>
      <c r="S520" s="27"/>
      <c r="T520" s="27"/>
      <c r="U520" s="27"/>
      <c r="V520" s="27"/>
      <c r="W520" s="27"/>
      <c r="X520" s="27"/>
      <c r="Y520" s="27"/>
      <c r="Z520" s="27"/>
      <c r="AA520" s="27"/>
      <c r="AB520" s="27"/>
      <c r="AC520" s="27"/>
      <c r="AD520" s="27"/>
      <c r="AR520" s="4"/>
      <c r="AS520" s="4"/>
      <c r="AU520" s="4"/>
      <c r="AV520" s="4"/>
      <c r="AX520" s="4"/>
      <c r="AY520" s="4"/>
      <c r="BA520" s="4"/>
      <c r="BB520" s="4"/>
      <c r="BD520" s="4"/>
      <c r="BE520" s="4"/>
      <c r="BG520" s="4"/>
      <c r="BH520" s="4"/>
      <c r="BJ520" s="4"/>
      <c r="BK520" s="4"/>
      <c r="BM520" s="4"/>
      <c r="BN520" s="4"/>
      <c r="BO520" s="4"/>
      <c r="BP520" s="4"/>
      <c r="BQ520" s="4"/>
      <c r="BR520" s="4"/>
      <c r="BS520" s="4"/>
      <c r="BT520" s="4"/>
      <c r="BU520" s="4"/>
      <c r="BV520" s="4"/>
      <c r="BW520" s="4"/>
      <c r="BX520" s="29"/>
      <c r="BY520" s="4"/>
      <c r="BZ520" s="4"/>
      <c r="CA520" s="18"/>
      <c r="CB520" s="18"/>
      <c r="CD520" s="18"/>
      <c r="CE520" s="18"/>
      <c r="CG520" s="18"/>
      <c r="CI520" s="18"/>
      <c r="CK520" s="18"/>
      <c r="CL520" s="18"/>
      <c r="CN520" s="18"/>
      <c r="CO520" s="18"/>
      <c r="CP520" s="18"/>
      <c r="CT520" s="18"/>
      <c r="CU520" s="18"/>
      <c r="CV520" s="18"/>
      <c r="CW520" s="18"/>
      <c r="CX520" s="18"/>
      <c r="CY520" s="18"/>
      <c r="CZ520" s="18"/>
      <c r="DA520" s="18"/>
      <c r="DB520" s="18"/>
      <c r="DC520" s="18"/>
      <c r="DD520" s="18"/>
      <c r="DF520" s="18"/>
      <c r="DH520" s="18"/>
      <c r="ED520" s="31"/>
      <c r="EE520" s="31"/>
      <c r="ER520" s="18"/>
      <c r="ET520" s="28"/>
      <c r="EU520" s="28"/>
      <c r="EV520" s="28"/>
      <c r="EW520" s="18"/>
      <c r="EX520" s="18"/>
      <c r="EY520" s="18"/>
      <c r="EZ520" s="18"/>
      <c r="FA520" s="18"/>
      <c r="FB520" s="18"/>
      <c r="FC520" s="18"/>
      <c r="FE520" s="18"/>
      <c r="FF520" s="18"/>
      <c r="FG520" s="18"/>
      <c r="FI520" s="18"/>
      <c r="FJ520" s="18"/>
      <c r="FK520" s="18"/>
      <c r="FL520" s="18"/>
      <c r="FM520" s="18"/>
      <c r="FN520" s="18"/>
      <c r="FO520" s="18"/>
      <c r="FQ520" s="18"/>
      <c r="FS520" s="18"/>
      <c r="FT520" s="18"/>
      <c r="FU520" s="18"/>
      <c r="FV520" s="18"/>
      <c r="FW520" s="18"/>
      <c r="FX520" s="18"/>
      <c r="FY520" s="18"/>
      <c r="FZ520" s="18"/>
      <c r="GB520" s="18"/>
      <c r="GD520" s="18"/>
      <c r="GE520" s="18"/>
    </row>
    <row r="521" spans="1:187" s="5" customFormat="1" x14ac:dyDescent="0.2">
      <c r="A521" s="26"/>
      <c r="G521" s="27"/>
      <c r="H521" s="27"/>
      <c r="I521" s="27"/>
      <c r="J521" s="27"/>
      <c r="K521" s="27"/>
      <c r="L521" s="27"/>
      <c r="M521" s="27"/>
      <c r="N521" s="27"/>
      <c r="O521" s="27"/>
      <c r="P521" s="27"/>
      <c r="Q521" s="27"/>
      <c r="R521" s="27"/>
      <c r="S521" s="27"/>
      <c r="T521" s="27"/>
      <c r="U521" s="27"/>
      <c r="V521" s="27"/>
      <c r="W521" s="27"/>
      <c r="X521" s="27"/>
      <c r="Y521" s="27"/>
      <c r="Z521" s="27"/>
      <c r="AA521" s="27"/>
      <c r="AB521" s="27"/>
      <c r="AC521" s="27"/>
      <c r="AD521" s="27"/>
      <c r="AR521" s="4"/>
      <c r="AS521" s="4"/>
      <c r="AU521" s="4"/>
      <c r="AV521" s="4"/>
      <c r="AX521" s="4"/>
      <c r="AY521" s="4"/>
      <c r="BA521" s="4"/>
      <c r="BB521" s="4"/>
      <c r="BD521" s="4"/>
      <c r="BE521" s="4"/>
      <c r="BG521" s="4"/>
      <c r="BH521" s="4"/>
      <c r="BJ521" s="4"/>
      <c r="BK521" s="4"/>
      <c r="BM521" s="4"/>
      <c r="BN521" s="4"/>
      <c r="BO521" s="4"/>
      <c r="BP521" s="4"/>
      <c r="BQ521" s="4"/>
      <c r="BR521" s="4"/>
      <c r="BS521" s="4"/>
      <c r="BT521" s="4"/>
      <c r="BU521" s="4"/>
      <c r="BV521" s="4"/>
      <c r="BW521" s="4"/>
      <c r="BX521" s="29"/>
      <c r="BY521" s="4"/>
      <c r="BZ521" s="4"/>
      <c r="CA521" s="18"/>
      <c r="CB521" s="18"/>
      <c r="CD521" s="18"/>
      <c r="CE521" s="18"/>
      <c r="CG521" s="18"/>
      <c r="CI521" s="18"/>
      <c r="CK521" s="18"/>
      <c r="CL521" s="18"/>
      <c r="CN521" s="18"/>
      <c r="CO521" s="18"/>
      <c r="CP521" s="18"/>
      <c r="CT521" s="18"/>
      <c r="CU521" s="18"/>
      <c r="CV521" s="18"/>
      <c r="CW521" s="18"/>
      <c r="CX521" s="18"/>
      <c r="CY521" s="18"/>
      <c r="CZ521" s="18"/>
      <c r="DA521" s="18"/>
      <c r="DB521" s="18"/>
      <c r="DC521" s="18"/>
      <c r="DD521" s="18"/>
      <c r="DF521" s="18"/>
      <c r="DH521" s="18"/>
      <c r="ED521" s="31"/>
      <c r="EE521" s="31"/>
      <c r="ET521" s="28"/>
      <c r="EU521" s="28"/>
      <c r="EV521" s="28"/>
      <c r="EW521" s="18"/>
      <c r="EX521" s="18"/>
      <c r="EY521" s="18"/>
      <c r="EZ521" s="18"/>
      <c r="FA521" s="18"/>
      <c r="FB521" s="18"/>
      <c r="FC521" s="18"/>
      <c r="FE521" s="18"/>
      <c r="FF521" s="18"/>
      <c r="FG521" s="18"/>
      <c r="FH521" s="18"/>
      <c r="FI521" s="18"/>
      <c r="FJ521" s="18"/>
      <c r="FK521" s="18"/>
      <c r="FL521" s="18"/>
      <c r="FM521" s="18"/>
      <c r="FO521" s="18"/>
      <c r="FQ521" s="18"/>
      <c r="FS521" s="18"/>
      <c r="FU521" s="18"/>
      <c r="FV521" s="18"/>
      <c r="FW521" s="18"/>
      <c r="FX521" s="18"/>
      <c r="FY521" s="18"/>
      <c r="FZ521" s="18"/>
      <c r="GB521" s="18"/>
      <c r="GD521" s="18"/>
      <c r="GE521" s="18"/>
    </row>
    <row r="522" spans="1:187" s="5" customFormat="1" x14ac:dyDescent="0.2">
      <c r="A522" s="26"/>
      <c r="G522" s="27"/>
      <c r="H522" s="27"/>
      <c r="I522" s="27"/>
      <c r="J522" s="27"/>
      <c r="K522" s="27"/>
      <c r="L522" s="27"/>
      <c r="M522" s="27"/>
      <c r="N522" s="27"/>
      <c r="O522" s="27"/>
      <c r="P522" s="27"/>
      <c r="Q522" s="27"/>
      <c r="R522" s="27"/>
      <c r="S522" s="27"/>
      <c r="T522" s="27"/>
      <c r="U522" s="27"/>
      <c r="V522" s="27"/>
      <c r="W522" s="27"/>
      <c r="X522" s="27"/>
      <c r="Y522" s="27"/>
      <c r="Z522" s="27"/>
      <c r="AA522" s="27"/>
      <c r="AB522" s="27"/>
      <c r="AC522" s="27"/>
      <c r="AD522" s="27"/>
      <c r="AR522" s="4"/>
      <c r="AS522" s="4"/>
      <c r="AU522" s="4"/>
      <c r="AV522" s="4"/>
      <c r="AX522" s="4"/>
      <c r="AY522" s="4"/>
      <c r="BA522" s="4"/>
      <c r="BB522" s="4"/>
      <c r="BD522" s="4"/>
      <c r="BE522" s="4"/>
      <c r="BG522" s="4"/>
      <c r="BH522" s="4"/>
      <c r="BJ522" s="4"/>
      <c r="BK522" s="4"/>
      <c r="BM522" s="4"/>
      <c r="BN522" s="4"/>
      <c r="BO522" s="4"/>
      <c r="BP522" s="4"/>
      <c r="BQ522" s="4"/>
      <c r="BR522" s="4"/>
      <c r="BS522" s="4"/>
      <c r="BT522" s="4"/>
      <c r="BU522" s="4"/>
      <c r="BV522" s="4"/>
      <c r="BW522" s="4"/>
      <c r="BX522" s="29"/>
      <c r="BY522" s="4"/>
      <c r="BZ522" s="4"/>
      <c r="CA522" s="18"/>
      <c r="CB522" s="18"/>
      <c r="CD522" s="18"/>
      <c r="CE522" s="18"/>
      <c r="CG522" s="18"/>
      <c r="CI522" s="18"/>
      <c r="CK522" s="18"/>
      <c r="CL522" s="18"/>
      <c r="CN522" s="18"/>
      <c r="CO522" s="18"/>
      <c r="CP522" s="18"/>
      <c r="CT522" s="18"/>
      <c r="CU522" s="18"/>
      <c r="CV522" s="18"/>
      <c r="CW522" s="18"/>
      <c r="CX522" s="18"/>
      <c r="CY522" s="18"/>
      <c r="CZ522" s="18"/>
      <c r="DA522" s="18"/>
      <c r="DB522" s="18"/>
      <c r="DC522" s="18"/>
      <c r="DD522" s="18"/>
      <c r="DF522" s="18"/>
      <c r="DH522" s="18"/>
      <c r="ED522" s="31"/>
      <c r="EE522" s="31"/>
      <c r="ET522" s="28"/>
      <c r="EU522" s="28"/>
      <c r="EV522" s="28"/>
      <c r="FA522" s="18"/>
      <c r="FB522" s="18"/>
      <c r="FC522" s="18"/>
      <c r="FD522" s="18"/>
      <c r="FE522" s="18"/>
      <c r="FF522" s="18"/>
      <c r="FG522" s="18"/>
      <c r="FJ522" s="18"/>
      <c r="FK522" s="18"/>
      <c r="FL522" s="18"/>
      <c r="FM522" s="18"/>
      <c r="FO522" s="18"/>
      <c r="FQ522" s="18"/>
      <c r="FS522" s="18"/>
      <c r="FU522" s="18"/>
      <c r="FV522" s="18"/>
      <c r="FW522" s="18"/>
      <c r="FX522" s="18"/>
      <c r="FY522" s="18"/>
      <c r="FZ522" s="18"/>
      <c r="GB522" s="18"/>
      <c r="GD522" s="18"/>
      <c r="GE522" s="18"/>
    </row>
    <row r="523" spans="1:187" s="5" customFormat="1" x14ac:dyDescent="0.2">
      <c r="A523" s="26"/>
      <c r="G523" s="27"/>
      <c r="H523" s="27"/>
      <c r="I523" s="27"/>
      <c r="J523" s="27"/>
      <c r="K523" s="27"/>
      <c r="L523" s="27"/>
      <c r="M523" s="27"/>
      <c r="N523" s="27"/>
      <c r="O523" s="27"/>
      <c r="P523" s="27"/>
      <c r="Q523" s="27"/>
      <c r="R523" s="27"/>
      <c r="S523" s="27"/>
      <c r="T523" s="27"/>
      <c r="U523" s="27"/>
      <c r="V523" s="27"/>
      <c r="W523" s="27"/>
      <c r="X523" s="27"/>
      <c r="Y523" s="27"/>
      <c r="Z523" s="27"/>
      <c r="AA523" s="27"/>
      <c r="AB523" s="27"/>
      <c r="AC523" s="27"/>
      <c r="AD523" s="27"/>
      <c r="AR523" s="4"/>
      <c r="AS523" s="4"/>
      <c r="AU523" s="4"/>
      <c r="AV523" s="4"/>
      <c r="AX523" s="4"/>
      <c r="AY523" s="4"/>
      <c r="BA523" s="4"/>
      <c r="BB523" s="4"/>
      <c r="BD523" s="4"/>
      <c r="BE523" s="4"/>
      <c r="BG523" s="4"/>
      <c r="BH523" s="4"/>
      <c r="BJ523" s="4"/>
      <c r="BK523" s="4"/>
      <c r="BM523" s="4"/>
      <c r="BN523" s="4"/>
      <c r="BO523" s="4"/>
      <c r="BP523" s="4"/>
      <c r="BQ523" s="4"/>
      <c r="BR523" s="4"/>
      <c r="BS523" s="4"/>
      <c r="BT523" s="4"/>
      <c r="BU523" s="4"/>
      <c r="BV523" s="4"/>
      <c r="BW523" s="4"/>
      <c r="BX523" s="29"/>
      <c r="BY523" s="4"/>
      <c r="BZ523" s="4"/>
      <c r="CA523" s="18"/>
      <c r="CB523" s="18"/>
      <c r="CD523" s="18"/>
      <c r="CE523" s="18"/>
      <c r="CG523" s="18"/>
      <c r="CI523" s="18"/>
      <c r="CK523" s="18"/>
      <c r="CL523" s="18"/>
      <c r="CN523" s="18"/>
      <c r="CO523" s="18"/>
      <c r="CP523" s="18"/>
      <c r="CT523" s="18"/>
      <c r="CU523" s="18"/>
      <c r="CV523" s="18"/>
      <c r="CW523" s="18"/>
      <c r="CX523" s="18"/>
      <c r="CY523" s="18"/>
      <c r="CZ523" s="18"/>
      <c r="DA523" s="18"/>
      <c r="DB523" s="18"/>
      <c r="DC523" s="18"/>
      <c r="DD523" s="18"/>
      <c r="DF523" s="18"/>
      <c r="DH523" s="18"/>
      <c r="ED523" s="31"/>
      <c r="EE523" s="31"/>
      <c r="ET523" s="28"/>
      <c r="EU523" s="28"/>
      <c r="EV523" s="28"/>
      <c r="EW523" s="18"/>
      <c r="FA523" s="18"/>
      <c r="FB523" s="18"/>
      <c r="FC523" s="18"/>
      <c r="FD523" s="18"/>
      <c r="FE523" s="18"/>
      <c r="FF523" s="18"/>
      <c r="FG523" s="18"/>
      <c r="FJ523" s="18"/>
      <c r="FK523" s="18"/>
      <c r="FL523" s="18"/>
      <c r="FM523" s="18"/>
      <c r="FO523" s="18"/>
      <c r="FQ523" s="18"/>
      <c r="FS523" s="18"/>
      <c r="FU523" s="18"/>
      <c r="FV523" s="18"/>
      <c r="FW523" s="18"/>
      <c r="FX523" s="18"/>
      <c r="FY523" s="18"/>
      <c r="FZ523" s="18"/>
      <c r="GB523" s="18"/>
      <c r="GD523" s="18"/>
      <c r="GE523" s="18"/>
    </row>
    <row r="524" spans="1:187" s="5" customFormat="1" x14ac:dyDescent="0.2">
      <c r="A524" s="26"/>
      <c r="G524" s="27"/>
      <c r="H524" s="27"/>
      <c r="I524" s="27"/>
      <c r="J524" s="27"/>
      <c r="K524" s="27"/>
      <c r="L524" s="27"/>
      <c r="M524" s="27"/>
      <c r="N524" s="27"/>
      <c r="O524" s="27"/>
      <c r="P524" s="27"/>
      <c r="Q524" s="27"/>
      <c r="R524" s="27"/>
      <c r="S524" s="27"/>
      <c r="T524" s="27"/>
      <c r="U524" s="27"/>
      <c r="V524" s="27"/>
      <c r="W524" s="27"/>
      <c r="X524" s="27"/>
      <c r="Y524" s="27"/>
      <c r="Z524" s="27"/>
      <c r="AA524" s="27"/>
      <c r="AB524" s="27"/>
      <c r="AC524" s="27"/>
      <c r="AD524" s="27"/>
      <c r="AR524" s="4"/>
      <c r="AS524" s="4"/>
      <c r="AU524" s="4"/>
      <c r="AV524" s="4"/>
      <c r="AX524" s="4"/>
      <c r="AY524" s="4"/>
      <c r="BA524" s="4"/>
      <c r="BB524" s="4"/>
      <c r="BD524" s="4"/>
      <c r="BE524" s="4"/>
      <c r="BG524" s="4"/>
      <c r="BH524" s="4"/>
      <c r="BJ524" s="4"/>
      <c r="BK524" s="4"/>
      <c r="BM524" s="4"/>
      <c r="BN524" s="4"/>
      <c r="BO524" s="4"/>
      <c r="BP524" s="4"/>
      <c r="BQ524" s="4"/>
      <c r="BR524" s="4"/>
      <c r="BS524" s="4"/>
      <c r="BT524" s="4"/>
      <c r="BU524" s="4"/>
      <c r="BV524" s="4"/>
      <c r="BW524" s="4"/>
      <c r="BX524" s="29"/>
      <c r="BY524" s="4"/>
      <c r="BZ524" s="4"/>
      <c r="CA524" s="18"/>
      <c r="CB524" s="18"/>
      <c r="CD524" s="18"/>
      <c r="CE524" s="18"/>
      <c r="CG524" s="18"/>
      <c r="CI524" s="18"/>
      <c r="CK524" s="18"/>
      <c r="CL524" s="18"/>
      <c r="CN524" s="18"/>
      <c r="CO524" s="18"/>
      <c r="CP524" s="18"/>
      <c r="CT524" s="18"/>
      <c r="CU524" s="18"/>
      <c r="CV524" s="18"/>
      <c r="CW524" s="18"/>
      <c r="CX524" s="18"/>
      <c r="CY524" s="18"/>
      <c r="CZ524" s="18"/>
      <c r="DA524" s="18"/>
      <c r="DB524" s="18"/>
      <c r="DC524" s="18"/>
      <c r="DD524" s="18"/>
      <c r="DF524" s="18"/>
      <c r="DH524" s="18"/>
      <c r="ED524" s="31"/>
      <c r="EE524" s="31"/>
      <c r="ET524" s="28"/>
      <c r="EU524" s="28"/>
      <c r="EV524" s="28"/>
      <c r="EW524" s="18"/>
      <c r="FA524" s="18"/>
      <c r="FB524" s="18"/>
      <c r="FC524" s="18"/>
      <c r="FD524" s="18"/>
      <c r="FE524" s="18"/>
      <c r="FF524" s="18"/>
      <c r="FG524" s="18"/>
      <c r="FJ524" s="18"/>
      <c r="FK524" s="18"/>
      <c r="FL524" s="18"/>
      <c r="FM524" s="18"/>
      <c r="FN524" s="18"/>
      <c r="FO524" s="18"/>
      <c r="FQ524" s="18"/>
      <c r="FS524" s="18"/>
      <c r="FU524" s="18"/>
      <c r="FV524" s="18"/>
      <c r="FW524" s="18"/>
      <c r="FX524" s="18"/>
      <c r="FY524" s="18"/>
      <c r="FZ524" s="18"/>
      <c r="GB524" s="18"/>
      <c r="GE524" s="18"/>
    </row>
    <row r="525" spans="1:187" s="5" customFormat="1" x14ac:dyDescent="0.2">
      <c r="A525" s="26"/>
      <c r="G525" s="27"/>
      <c r="H525" s="27"/>
      <c r="I525" s="27"/>
      <c r="J525" s="27"/>
      <c r="K525" s="27"/>
      <c r="L525" s="27"/>
      <c r="M525" s="27"/>
      <c r="N525" s="27"/>
      <c r="O525" s="27"/>
      <c r="P525" s="27"/>
      <c r="Q525" s="27"/>
      <c r="R525" s="27"/>
      <c r="S525" s="27"/>
      <c r="T525" s="27"/>
      <c r="U525" s="27"/>
      <c r="V525" s="27"/>
      <c r="W525" s="27"/>
      <c r="X525" s="27"/>
      <c r="Y525" s="27"/>
      <c r="Z525" s="27"/>
      <c r="AA525" s="27"/>
      <c r="AB525" s="27"/>
      <c r="AC525" s="27"/>
      <c r="AD525" s="27"/>
      <c r="AR525" s="4"/>
      <c r="AS525" s="4"/>
      <c r="AU525" s="4"/>
      <c r="AV525" s="4"/>
      <c r="AX525" s="4"/>
      <c r="AY525" s="4"/>
      <c r="BA525" s="4"/>
      <c r="BB525" s="4"/>
      <c r="BD525" s="4"/>
      <c r="BE525" s="4"/>
      <c r="BG525" s="4"/>
      <c r="BH525" s="4"/>
      <c r="BJ525" s="4"/>
      <c r="BK525" s="4"/>
      <c r="BM525" s="4"/>
      <c r="BN525" s="4"/>
      <c r="BO525" s="4"/>
      <c r="BP525" s="4"/>
      <c r="BQ525" s="4"/>
      <c r="BR525" s="4"/>
      <c r="BS525" s="4"/>
      <c r="BT525" s="4"/>
      <c r="BU525" s="4"/>
      <c r="BV525" s="4"/>
      <c r="BW525" s="4"/>
      <c r="BX525" s="29"/>
      <c r="BY525" s="4"/>
      <c r="BZ525" s="4"/>
      <c r="CA525" s="18"/>
      <c r="CB525" s="18"/>
      <c r="CD525" s="18"/>
      <c r="CE525" s="18"/>
      <c r="CG525" s="18"/>
      <c r="CI525" s="18"/>
      <c r="CK525" s="18"/>
      <c r="CL525" s="18"/>
      <c r="CN525" s="18"/>
      <c r="CO525" s="18"/>
      <c r="CP525" s="18"/>
      <c r="CT525" s="18"/>
      <c r="CU525" s="18"/>
      <c r="CV525" s="18"/>
      <c r="CW525" s="18"/>
      <c r="CX525" s="18"/>
      <c r="CY525" s="18"/>
      <c r="CZ525" s="18"/>
      <c r="DA525" s="18"/>
      <c r="DB525" s="18"/>
      <c r="DC525" s="18"/>
      <c r="DD525" s="18"/>
      <c r="DF525" s="18"/>
      <c r="DH525" s="18"/>
      <c r="ED525" s="31"/>
      <c r="EE525" s="31"/>
      <c r="ET525" s="28"/>
      <c r="EU525" s="28"/>
      <c r="EV525" s="28"/>
      <c r="EW525" s="18"/>
      <c r="FA525" s="18"/>
      <c r="FB525" s="18"/>
      <c r="FC525" s="18"/>
      <c r="FD525" s="18"/>
      <c r="FE525" s="18"/>
      <c r="FF525" s="18"/>
      <c r="FG525" s="18"/>
      <c r="FJ525" s="18"/>
      <c r="FK525" s="18"/>
      <c r="FL525" s="18"/>
      <c r="FM525" s="18"/>
      <c r="FO525" s="18"/>
      <c r="FQ525" s="18"/>
      <c r="FS525" s="18"/>
      <c r="FU525" s="18"/>
      <c r="FV525" s="18"/>
      <c r="FW525" s="18"/>
      <c r="FX525" s="18"/>
      <c r="FY525" s="18"/>
      <c r="FZ525" s="18"/>
      <c r="GB525" s="18"/>
      <c r="GD525" s="18"/>
      <c r="GE525" s="18"/>
    </row>
    <row r="526" spans="1:187" s="5" customFormat="1" x14ac:dyDescent="0.2">
      <c r="A526" s="26"/>
      <c r="G526" s="27"/>
      <c r="H526" s="27"/>
      <c r="I526" s="27"/>
      <c r="J526" s="27"/>
      <c r="K526" s="27"/>
      <c r="L526" s="27"/>
      <c r="M526" s="27"/>
      <c r="N526" s="27"/>
      <c r="O526" s="27"/>
      <c r="P526" s="27"/>
      <c r="Q526" s="27"/>
      <c r="R526" s="27"/>
      <c r="S526" s="27"/>
      <c r="T526" s="27"/>
      <c r="U526" s="27"/>
      <c r="V526" s="27"/>
      <c r="W526" s="27"/>
      <c r="X526" s="27"/>
      <c r="Y526" s="27"/>
      <c r="Z526" s="27"/>
      <c r="AA526" s="27"/>
      <c r="AB526" s="27"/>
      <c r="AC526" s="27"/>
      <c r="AD526" s="27"/>
      <c r="AR526" s="4"/>
      <c r="AS526" s="4"/>
      <c r="AU526" s="4"/>
      <c r="AV526" s="4"/>
      <c r="AX526" s="4"/>
      <c r="AY526" s="4"/>
      <c r="BA526" s="4"/>
      <c r="BB526" s="4"/>
      <c r="BD526" s="4"/>
      <c r="BE526" s="4"/>
      <c r="BG526" s="4"/>
      <c r="BH526" s="4"/>
      <c r="BJ526" s="4"/>
      <c r="BK526" s="4"/>
      <c r="BM526" s="4"/>
      <c r="BN526" s="4"/>
      <c r="BO526" s="4"/>
      <c r="BP526" s="4"/>
      <c r="BQ526" s="4"/>
      <c r="BR526" s="4"/>
      <c r="BS526" s="4"/>
      <c r="BT526" s="4"/>
      <c r="BU526" s="4"/>
      <c r="BV526" s="4"/>
      <c r="BW526" s="4"/>
      <c r="BX526" s="29"/>
      <c r="BY526" s="4"/>
      <c r="BZ526" s="4"/>
      <c r="CA526" s="18"/>
      <c r="CB526" s="18"/>
      <c r="CD526" s="18"/>
      <c r="CE526" s="18"/>
      <c r="CG526" s="18"/>
      <c r="CI526" s="18"/>
      <c r="CK526" s="18"/>
      <c r="CL526" s="18"/>
      <c r="CN526" s="18"/>
      <c r="CO526" s="18"/>
      <c r="CP526" s="18"/>
      <c r="CT526" s="18"/>
      <c r="CU526" s="18"/>
      <c r="CV526" s="18"/>
      <c r="CW526" s="18"/>
      <c r="CX526" s="18"/>
      <c r="CY526" s="18"/>
      <c r="CZ526" s="18"/>
      <c r="DA526" s="18"/>
      <c r="DB526" s="18"/>
      <c r="DC526" s="18"/>
      <c r="DD526" s="18"/>
      <c r="DF526" s="18"/>
      <c r="DH526" s="18"/>
      <c r="ED526" s="31"/>
      <c r="EE526" s="31"/>
      <c r="ET526" s="28"/>
      <c r="EU526" s="28"/>
      <c r="EV526" s="28"/>
      <c r="EW526" s="18"/>
      <c r="EX526" s="18"/>
      <c r="EY526" s="18"/>
      <c r="EZ526" s="18"/>
      <c r="FA526" s="18"/>
      <c r="FB526" s="18"/>
      <c r="FC526" s="18"/>
      <c r="FD526" s="18"/>
      <c r="FE526" s="18"/>
      <c r="FF526" s="18"/>
      <c r="FG526" s="18"/>
      <c r="FI526" s="18"/>
      <c r="FJ526" s="18"/>
      <c r="FK526" s="18"/>
      <c r="FL526" s="18"/>
      <c r="FM526" s="18"/>
      <c r="FN526" s="18"/>
      <c r="FO526" s="18"/>
      <c r="FP526" s="18"/>
      <c r="FQ526" s="18"/>
      <c r="FS526" s="18"/>
      <c r="FU526" s="18"/>
      <c r="FV526" s="18"/>
      <c r="FW526" s="18"/>
      <c r="FX526" s="18"/>
      <c r="FY526" s="18"/>
      <c r="FZ526" s="18"/>
      <c r="GB526" s="18"/>
      <c r="GD526" s="18"/>
      <c r="GE526" s="18"/>
    </row>
    <row r="527" spans="1:187" s="5" customFormat="1" x14ac:dyDescent="0.2">
      <c r="A527" s="26"/>
      <c r="G527" s="27"/>
      <c r="H527" s="27"/>
      <c r="I527" s="27"/>
      <c r="J527" s="27"/>
      <c r="K527" s="27"/>
      <c r="L527" s="27"/>
      <c r="M527" s="27"/>
      <c r="N527" s="27"/>
      <c r="O527" s="27"/>
      <c r="P527" s="27"/>
      <c r="Q527" s="27"/>
      <c r="R527" s="27"/>
      <c r="S527" s="27"/>
      <c r="T527" s="27"/>
      <c r="U527" s="27"/>
      <c r="V527" s="27"/>
      <c r="W527" s="27"/>
      <c r="X527" s="27"/>
      <c r="Y527" s="27"/>
      <c r="Z527" s="27"/>
      <c r="AA527" s="27"/>
      <c r="AB527" s="27"/>
      <c r="AC527" s="27"/>
      <c r="AD527" s="27"/>
      <c r="AR527" s="4"/>
      <c r="AS527" s="4"/>
      <c r="AU527" s="4"/>
      <c r="AV527" s="4"/>
      <c r="AX527" s="4"/>
      <c r="AY527" s="4"/>
      <c r="BA527" s="4"/>
      <c r="BB527" s="4"/>
      <c r="BD527" s="4"/>
      <c r="BE527" s="4"/>
      <c r="BG527" s="4"/>
      <c r="BH527" s="4"/>
      <c r="BJ527" s="4"/>
      <c r="BK527" s="4"/>
      <c r="BM527" s="4"/>
      <c r="BN527" s="4"/>
      <c r="BO527" s="4"/>
      <c r="BP527" s="4"/>
      <c r="BQ527" s="4"/>
      <c r="BR527" s="4"/>
      <c r="BS527" s="4"/>
      <c r="BT527" s="4"/>
      <c r="BU527" s="4"/>
      <c r="BV527" s="4"/>
      <c r="BW527" s="4"/>
      <c r="BX527" s="29"/>
      <c r="BY527" s="4"/>
      <c r="BZ527" s="4"/>
      <c r="CA527" s="18"/>
      <c r="CB527" s="18"/>
      <c r="CD527" s="18"/>
      <c r="CE527" s="18"/>
      <c r="CG527" s="18"/>
      <c r="CI527" s="18"/>
      <c r="CK527" s="18"/>
      <c r="CL527" s="18"/>
      <c r="CN527" s="18"/>
      <c r="CO527" s="18"/>
      <c r="CP527" s="18"/>
      <c r="CT527" s="18"/>
      <c r="CU527" s="18"/>
      <c r="CV527" s="18"/>
      <c r="CW527" s="18"/>
      <c r="CX527" s="18"/>
      <c r="CY527" s="18"/>
      <c r="CZ527" s="18"/>
      <c r="DA527" s="18"/>
      <c r="DB527" s="18"/>
      <c r="DC527" s="18"/>
      <c r="DD527" s="18"/>
      <c r="DF527" s="18"/>
      <c r="DH527" s="18"/>
      <c r="ED527" s="31"/>
      <c r="EE527" s="31"/>
      <c r="ER527" s="18"/>
      <c r="ET527" s="28"/>
      <c r="EU527" s="28"/>
      <c r="EV527" s="28"/>
      <c r="EW527" s="18"/>
      <c r="EX527" s="18"/>
      <c r="EY527" s="18"/>
      <c r="EZ527" s="18"/>
      <c r="FA527" s="18"/>
      <c r="FB527" s="18"/>
      <c r="FC527" s="18"/>
      <c r="FD527" s="18"/>
      <c r="FE527" s="18"/>
      <c r="FF527" s="18"/>
      <c r="FG527" s="18"/>
      <c r="FH527" s="18"/>
      <c r="FI527" s="18"/>
      <c r="FJ527" s="18"/>
      <c r="FK527" s="18"/>
      <c r="FL527" s="18"/>
      <c r="FM527" s="18"/>
      <c r="FO527" s="18"/>
      <c r="FQ527" s="18"/>
      <c r="FS527" s="18"/>
      <c r="FT527" s="18"/>
      <c r="FU527" s="18"/>
      <c r="FV527" s="18"/>
      <c r="FW527" s="18"/>
      <c r="FX527" s="18"/>
      <c r="FY527" s="18"/>
      <c r="FZ527" s="18"/>
      <c r="GB527" s="18"/>
      <c r="GE527" s="18"/>
    </row>
    <row r="528" spans="1:187" s="5" customFormat="1" x14ac:dyDescent="0.2">
      <c r="A528" s="26"/>
      <c r="G528" s="27"/>
      <c r="H528" s="27"/>
      <c r="I528" s="27"/>
      <c r="J528" s="27"/>
      <c r="K528" s="27"/>
      <c r="L528" s="27"/>
      <c r="M528" s="27"/>
      <c r="N528" s="27"/>
      <c r="O528" s="27"/>
      <c r="P528" s="27"/>
      <c r="Q528" s="27"/>
      <c r="R528" s="27"/>
      <c r="S528" s="27"/>
      <c r="T528" s="27"/>
      <c r="U528" s="27"/>
      <c r="V528" s="27"/>
      <c r="W528" s="27"/>
      <c r="X528" s="27"/>
      <c r="Y528" s="27"/>
      <c r="Z528" s="27"/>
      <c r="AA528" s="27"/>
      <c r="AB528" s="27"/>
      <c r="AC528" s="27"/>
      <c r="AD528" s="27"/>
      <c r="AR528" s="4"/>
      <c r="AS528" s="4"/>
      <c r="AU528" s="4"/>
      <c r="AV528" s="4"/>
      <c r="AX528" s="4"/>
      <c r="AY528" s="4"/>
      <c r="BA528" s="4"/>
      <c r="BB528" s="4"/>
      <c r="BD528" s="4"/>
      <c r="BE528" s="4"/>
      <c r="BG528" s="4"/>
      <c r="BH528" s="4"/>
      <c r="BJ528" s="4"/>
      <c r="BK528" s="4"/>
      <c r="BM528" s="4"/>
      <c r="BN528" s="4"/>
      <c r="BO528" s="4"/>
      <c r="BP528" s="4"/>
      <c r="BQ528" s="4"/>
      <c r="BR528" s="4"/>
      <c r="BS528" s="4"/>
      <c r="BT528" s="4"/>
      <c r="BU528" s="4"/>
      <c r="BV528" s="4"/>
      <c r="BW528" s="4"/>
      <c r="BX528" s="29"/>
      <c r="BY528" s="4"/>
      <c r="BZ528" s="4"/>
      <c r="CA528" s="18"/>
      <c r="CB528" s="18"/>
      <c r="CD528" s="18"/>
      <c r="CE528" s="18"/>
      <c r="CG528" s="18"/>
      <c r="CI528" s="18"/>
      <c r="CK528" s="18"/>
      <c r="CL528" s="18"/>
      <c r="CN528" s="18"/>
      <c r="CO528" s="18"/>
      <c r="CP528" s="18"/>
      <c r="CT528" s="18"/>
      <c r="CU528" s="18"/>
      <c r="CV528" s="18"/>
      <c r="CW528" s="18"/>
      <c r="CX528" s="18"/>
      <c r="CY528" s="18"/>
      <c r="CZ528" s="18"/>
      <c r="DA528" s="18"/>
      <c r="DB528" s="18"/>
      <c r="DC528" s="18"/>
      <c r="DD528" s="18"/>
      <c r="DF528" s="18"/>
      <c r="DH528" s="18"/>
      <c r="ED528" s="31"/>
      <c r="EE528" s="31"/>
      <c r="ET528" s="28"/>
      <c r="EU528" s="28"/>
      <c r="EV528" s="28"/>
      <c r="EW528" s="18"/>
      <c r="EX528" s="18"/>
      <c r="EY528" s="18"/>
      <c r="EZ528" s="18"/>
      <c r="FA528" s="18"/>
      <c r="FB528" s="18"/>
      <c r="FC528" s="18"/>
      <c r="FE528" s="18"/>
      <c r="FF528" s="18"/>
      <c r="FG528" s="18"/>
      <c r="FI528" s="18"/>
      <c r="FJ528" s="18"/>
      <c r="FK528" s="18"/>
      <c r="FL528" s="18"/>
      <c r="FM528" s="18"/>
      <c r="FN528" s="18"/>
      <c r="FO528" s="18"/>
      <c r="FQ528" s="18"/>
      <c r="FS528" s="18"/>
      <c r="FU528" s="18"/>
      <c r="FV528" s="18"/>
      <c r="FW528" s="18"/>
      <c r="FX528" s="18"/>
      <c r="FY528" s="18"/>
      <c r="FZ528" s="18"/>
      <c r="GB528" s="18"/>
      <c r="GD528" s="18"/>
      <c r="GE528" s="18"/>
    </row>
    <row r="529" spans="1:187" s="5" customFormat="1" x14ac:dyDescent="0.2">
      <c r="A529" s="26"/>
      <c r="G529" s="27"/>
      <c r="H529" s="27"/>
      <c r="I529" s="27"/>
      <c r="J529" s="27"/>
      <c r="K529" s="27"/>
      <c r="L529" s="27"/>
      <c r="M529" s="27"/>
      <c r="N529" s="27"/>
      <c r="O529" s="27"/>
      <c r="P529" s="27"/>
      <c r="Q529" s="27"/>
      <c r="R529" s="27"/>
      <c r="S529" s="27"/>
      <c r="T529" s="27"/>
      <c r="U529" s="27"/>
      <c r="V529" s="27"/>
      <c r="W529" s="27"/>
      <c r="X529" s="27"/>
      <c r="Y529" s="27"/>
      <c r="Z529" s="27"/>
      <c r="AA529" s="27"/>
      <c r="AB529" s="27"/>
      <c r="AC529" s="27"/>
      <c r="AD529" s="27"/>
      <c r="AR529" s="4"/>
      <c r="AS529" s="4"/>
      <c r="AU529" s="4"/>
      <c r="AV529" s="4"/>
      <c r="AX529" s="4"/>
      <c r="AY529" s="4"/>
      <c r="BA529" s="4"/>
      <c r="BB529" s="4"/>
      <c r="BD529" s="4"/>
      <c r="BE529" s="4"/>
      <c r="BG529" s="4"/>
      <c r="BH529" s="4"/>
      <c r="BJ529" s="4"/>
      <c r="BK529" s="4"/>
      <c r="BM529" s="4"/>
      <c r="BN529" s="4"/>
      <c r="BO529" s="4"/>
      <c r="BP529" s="4"/>
      <c r="BQ529" s="4"/>
      <c r="BR529" s="4"/>
      <c r="BS529" s="4"/>
      <c r="BT529" s="4"/>
      <c r="BU529" s="4"/>
      <c r="BV529" s="4"/>
      <c r="BW529" s="4"/>
      <c r="BX529" s="29"/>
      <c r="BY529" s="4"/>
      <c r="BZ529" s="4"/>
      <c r="CA529" s="18"/>
      <c r="CB529" s="18"/>
      <c r="CD529" s="18"/>
      <c r="CE529" s="18"/>
      <c r="CG529" s="18"/>
      <c r="CI529" s="18"/>
      <c r="CK529" s="18"/>
      <c r="CL529" s="18"/>
      <c r="CN529" s="18"/>
      <c r="CO529" s="18"/>
      <c r="CP529" s="18"/>
      <c r="CT529" s="18"/>
      <c r="CU529" s="18"/>
      <c r="CV529" s="18"/>
      <c r="CW529" s="18"/>
      <c r="CX529" s="18"/>
      <c r="CY529" s="18"/>
      <c r="CZ529" s="18"/>
      <c r="DA529" s="18"/>
      <c r="DB529" s="18"/>
      <c r="DC529" s="18"/>
      <c r="DD529" s="18"/>
      <c r="DF529" s="18"/>
      <c r="DH529" s="18"/>
      <c r="ED529" s="31"/>
      <c r="EE529" s="31"/>
      <c r="ER529" s="18"/>
      <c r="ET529" s="28"/>
      <c r="EU529" s="28"/>
      <c r="EV529" s="28"/>
      <c r="EW529" s="18"/>
      <c r="EX529" s="18"/>
      <c r="EY529" s="18"/>
      <c r="EZ529" s="18"/>
      <c r="FA529" s="18"/>
      <c r="FB529" s="18"/>
      <c r="FC529" s="18"/>
      <c r="FD529" s="18"/>
      <c r="FE529" s="18"/>
      <c r="FF529" s="18"/>
      <c r="FG529" s="18"/>
      <c r="FH529" s="18"/>
      <c r="FI529" s="18"/>
      <c r="FJ529" s="18"/>
      <c r="FK529" s="18"/>
      <c r="FL529" s="18"/>
      <c r="FM529" s="18"/>
      <c r="FO529" s="18"/>
      <c r="FP529" s="18"/>
      <c r="FQ529" s="18"/>
      <c r="FS529" s="18"/>
      <c r="FT529" s="18"/>
      <c r="FU529" s="18"/>
      <c r="FV529" s="18"/>
      <c r="FW529" s="18"/>
      <c r="FX529" s="18"/>
      <c r="FY529" s="18"/>
      <c r="FZ529" s="18"/>
      <c r="GB529" s="18"/>
      <c r="GE529" s="18"/>
    </row>
    <row r="530" spans="1:187" s="5" customFormat="1" x14ac:dyDescent="0.2">
      <c r="A530" s="26"/>
      <c r="G530" s="27"/>
      <c r="H530" s="27"/>
      <c r="I530" s="27"/>
      <c r="J530" s="27"/>
      <c r="K530" s="27"/>
      <c r="L530" s="27"/>
      <c r="M530" s="27"/>
      <c r="N530" s="27"/>
      <c r="O530" s="27"/>
      <c r="P530" s="27"/>
      <c r="Q530" s="27"/>
      <c r="R530" s="27"/>
      <c r="S530" s="27"/>
      <c r="T530" s="27"/>
      <c r="U530" s="27"/>
      <c r="V530" s="27"/>
      <c r="W530" s="27"/>
      <c r="X530" s="27"/>
      <c r="Y530" s="27"/>
      <c r="Z530" s="27"/>
      <c r="AA530" s="27"/>
      <c r="AB530" s="27"/>
      <c r="AC530" s="27"/>
      <c r="AD530" s="27"/>
      <c r="AR530" s="4"/>
      <c r="AS530" s="4"/>
      <c r="AU530" s="4"/>
      <c r="AV530" s="4"/>
      <c r="AX530" s="4"/>
      <c r="AY530" s="4"/>
      <c r="BA530" s="4"/>
      <c r="BB530" s="4"/>
      <c r="BD530" s="4"/>
      <c r="BE530" s="4"/>
      <c r="BG530" s="4"/>
      <c r="BH530" s="4"/>
      <c r="BJ530" s="4"/>
      <c r="BK530" s="4"/>
      <c r="BM530" s="4"/>
      <c r="BN530" s="4"/>
      <c r="BO530" s="4"/>
      <c r="BP530" s="4"/>
      <c r="BQ530" s="4"/>
      <c r="BR530" s="4"/>
      <c r="BS530" s="4"/>
      <c r="BT530" s="4"/>
      <c r="BU530" s="4"/>
      <c r="BV530" s="4"/>
      <c r="BW530" s="4"/>
      <c r="BX530" s="29"/>
      <c r="BY530" s="4"/>
      <c r="BZ530" s="4"/>
      <c r="CA530" s="18"/>
      <c r="CB530" s="18"/>
      <c r="CD530" s="18"/>
      <c r="CE530" s="18"/>
      <c r="CG530" s="18"/>
      <c r="CI530" s="18"/>
      <c r="CK530" s="18"/>
      <c r="CL530" s="18"/>
      <c r="CN530" s="18"/>
      <c r="CO530" s="18"/>
      <c r="CP530" s="18"/>
      <c r="CT530" s="18"/>
      <c r="CU530" s="18"/>
      <c r="CV530" s="18"/>
      <c r="CW530" s="18"/>
      <c r="CX530" s="18"/>
      <c r="CY530" s="18"/>
      <c r="CZ530" s="18"/>
      <c r="DA530" s="18"/>
      <c r="DB530" s="18"/>
      <c r="DC530" s="18"/>
      <c r="DD530" s="18"/>
      <c r="DF530" s="18"/>
      <c r="DH530" s="18"/>
      <c r="ED530" s="31"/>
      <c r="EE530" s="31"/>
      <c r="ET530" s="28"/>
      <c r="EU530" s="28"/>
      <c r="EV530" s="28"/>
      <c r="FA530" s="18"/>
      <c r="FB530" s="18"/>
      <c r="FC530" s="18"/>
      <c r="FD530" s="18"/>
      <c r="FE530" s="18"/>
      <c r="FF530" s="18"/>
      <c r="FG530" s="18"/>
      <c r="FJ530" s="18"/>
      <c r="FK530" s="18"/>
      <c r="FL530" s="18"/>
      <c r="FM530" s="18"/>
      <c r="FO530" s="18"/>
      <c r="FQ530" s="18"/>
      <c r="FS530" s="18"/>
      <c r="FU530" s="18"/>
      <c r="FV530" s="18"/>
      <c r="FW530" s="18"/>
      <c r="FX530" s="18"/>
      <c r="FY530" s="18"/>
      <c r="FZ530" s="18"/>
      <c r="GB530" s="18"/>
      <c r="GE530" s="18"/>
    </row>
    <row r="531" spans="1:187" s="5" customFormat="1" x14ac:dyDescent="0.2">
      <c r="A531" s="26"/>
      <c r="G531" s="27"/>
      <c r="H531" s="27"/>
      <c r="I531" s="27"/>
      <c r="J531" s="27"/>
      <c r="K531" s="27"/>
      <c r="L531" s="27"/>
      <c r="M531" s="27"/>
      <c r="N531" s="27"/>
      <c r="O531" s="27"/>
      <c r="P531" s="27"/>
      <c r="Q531" s="27"/>
      <c r="R531" s="27"/>
      <c r="S531" s="27"/>
      <c r="T531" s="27"/>
      <c r="U531" s="27"/>
      <c r="V531" s="27"/>
      <c r="W531" s="27"/>
      <c r="X531" s="27"/>
      <c r="Y531" s="27"/>
      <c r="Z531" s="27"/>
      <c r="AA531" s="27"/>
      <c r="AB531" s="27"/>
      <c r="AC531" s="27"/>
      <c r="AD531" s="27"/>
      <c r="AR531" s="4"/>
      <c r="AS531" s="4"/>
      <c r="AU531" s="4"/>
      <c r="AV531" s="4"/>
      <c r="AX531" s="4"/>
      <c r="AY531" s="4"/>
      <c r="BA531" s="4"/>
      <c r="BB531" s="4"/>
      <c r="BD531" s="4"/>
      <c r="BE531" s="4"/>
      <c r="BG531" s="4"/>
      <c r="BH531" s="4"/>
      <c r="BJ531" s="4"/>
      <c r="BK531" s="4"/>
      <c r="BM531" s="4"/>
      <c r="BN531" s="4"/>
      <c r="BO531" s="4"/>
      <c r="BP531" s="4"/>
      <c r="BQ531" s="4"/>
      <c r="BR531" s="4"/>
      <c r="BS531" s="4"/>
      <c r="BT531" s="4"/>
      <c r="BU531" s="4"/>
      <c r="BV531" s="4"/>
      <c r="BW531" s="4"/>
      <c r="BX531" s="29"/>
      <c r="BY531" s="4"/>
      <c r="BZ531" s="4"/>
      <c r="CA531" s="18"/>
      <c r="CB531" s="18"/>
      <c r="CD531" s="18"/>
      <c r="CE531" s="18"/>
      <c r="CG531" s="18"/>
      <c r="CI531" s="18"/>
      <c r="CK531" s="18"/>
      <c r="CL531" s="18"/>
      <c r="CN531" s="18"/>
      <c r="CO531" s="18"/>
      <c r="CP531" s="18"/>
      <c r="CT531" s="18"/>
      <c r="CU531" s="18"/>
      <c r="CV531" s="18"/>
      <c r="CW531" s="18"/>
      <c r="CX531" s="18"/>
      <c r="CY531" s="18"/>
      <c r="CZ531" s="18"/>
      <c r="DA531" s="18"/>
      <c r="DB531" s="18"/>
      <c r="DC531" s="18"/>
      <c r="DD531" s="18"/>
      <c r="DF531" s="18"/>
      <c r="DH531" s="18"/>
      <c r="ED531" s="31"/>
      <c r="EE531" s="31"/>
      <c r="ER531" s="18"/>
      <c r="ET531" s="28"/>
      <c r="EU531" s="28"/>
      <c r="EV531" s="28"/>
      <c r="EW531" s="18"/>
      <c r="EX531" s="18"/>
      <c r="EY531" s="18"/>
      <c r="EZ531" s="18"/>
      <c r="FA531" s="18"/>
      <c r="FB531" s="18"/>
      <c r="FC531" s="18"/>
      <c r="FD531" s="18"/>
      <c r="FE531" s="18"/>
      <c r="FF531" s="18"/>
      <c r="FG531" s="18"/>
      <c r="FH531" s="18"/>
      <c r="FI531" s="18"/>
      <c r="FJ531" s="18"/>
      <c r="FK531" s="18"/>
      <c r="FL531" s="18"/>
      <c r="FM531" s="18"/>
      <c r="FN531" s="18"/>
      <c r="FO531" s="18"/>
      <c r="FQ531" s="18"/>
      <c r="FS531" s="18"/>
      <c r="FT531" s="18"/>
      <c r="FU531" s="18"/>
      <c r="FV531" s="18"/>
      <c r="FW531" s="18"/>
      <c r="FX531" s="18"/>
      <c r="FY531" s="18"/>
      <c r="FZ531" s="18"/>
      <c r="GB531" s="18"/>
      <c r="GD531" s="18"/>
      <c r="GE531" s="18"/>
    </row>
    <row r="532" spans="1:187" s="5" customFormat="1" x14ac:dyDescent="0.2">
      <c r="A532" s="26"/>
      <c r="G532" s="27"/>
      <c r="H532" s="27"/>
      <c r="I532" s="27"/>
      <c r="J532" s="27"/>
      <c r="K532" s="27"/>
      <c r="L532" s="27"/>
      <c r="M532" s="27"/>
      <c r="N532" s="27"/>
      <c r="O532" s="27"/>
      <c r="P532" s="27"/>
      <c r="Q532" s="27"/>
      <c r="R532" s="27"/>
      <c r="S532" s="27"/>
      <c r="T532" s="27"/>
      <c r="U532" s="27"/>
      <c r="V532" s="27"/>
      <c r="W532" s="27"/>
      <c r="X532" s="27"/>
      <c r="Y532" s="27"/>
      <c r="Z532" s="27"/>
      <c r="AA532" s="27"/>
      <c r="AB532" s="27"/>
      <c r="AC532" s="27"/>
      <c r="AD532" s="27"/>
      <c r="AR532" s="4"/>
      <c r="AS532" s="4"/>
      <c r="AU532" s="4"/>
      <c r="AV532" s="4"/>
      <c r="AX532" s="4"/>
      <c r="AY532" s="4"/>
      <c r="BA532" s="4"/>
      <c r="BB532" s="4"/>
      <c r="BD532" s="4"/>
      <c r="BE532" s="4"/>
      <c r="BG532" s="4"/>
      <c r="BH532" s="4"/>
      <c r="BJ532" s="4"/>
      <c r="BK532" s="4"/>
      <c r="BM532" s="4"/>
      <c r="BN532" s="4"/>
      <c r="BO532" s="4"/>
      <c r="BP532" s="4"/>
      <c r="BQ532" s="4"/>
      <c r="BR532" s="4"/>
      <c r="BS532" s="4"/>
      <c r="BT532" s="4"/>
      <c r="BU532" s="4"/>
      <c r="BV532" s="4"/>
      <c r="BW532" s="4"/>
      <c r="BX532" s="29"/>
      <c r="BY532" s="4"/>
      <c r="BZ532" s="4"/>
      <c r="CA532" s="18"/>
      <c r="CB532" s="18"/>
      <c r="CD532" s="18"/>
      <c r="CE532" s="18"/>
      <c r="CG532" s="18"/>
      <c r="CI532" s="18"/>
      <c r="CK532" s="18"/>
      <c r="CL532" s="18"/>
      <c r="CN532" s="18"/>
      <c r="CO532" s="18"/>
      <c r="CP532" s="18"/>
      <c r="CT532" s="18"/>
      <c r="CU532" s="18"/>
      <c r="CV532" s="18"/>
      <c r="CW532" s="18"/>
      <c r="CX532" s="18"/>
      <c r="CY532" s="18"/>
      <c r="CZ532" s="18"/>
      <c r="DA532" s="18"/>
      <c r="DB532" s="18"/>
      <c r="DC532" s="18"/>
      <c r="DD532" s="18"/>
      <c r="DF532" s="18"/>
      <c r="DH532" s="18"/>
      <c r="ED532" s="31"/>
      <c r="EE532" s="31"/>
      <c r="ET532" s="28"/>
      <c r="EU532" s="28"/>
      <c r="EV532" s="28"/>
      <c r="FA532" s="18"/>
      <c r="FB532" s="18"/>
      <c r="FC532" s="18"/>
      <c r="FD532" s="18"/>
      <c r="FE532" s="18"/>
      <c r="FF532" s="18"/>
      <c r="FG532" s="18"/>
      <c r="FJ532" s="18"/>
      <c r="FK532" s="18"/>
      <c r="FL532" s="18"/>
      <c r="FM532" s="18"/>
      <c r="FO532" s="18"/>
      <c r="FQ532" s="18"/>
      <c r="FS532" s="18"/>
      <c r="FU532" s="18"/>
      <c r="FV532" s="18"/>
      <c r="FW532" s="18"/>
      <c r="FX532" s="18"/>
      <c r="FY532" s="18"/>
      <c r="FZ532" s="18"/>
      <c r="GB532" s="18"/>
      <c r="GE532" s="18"/>
    </row>
    <row r="533" spans="1:187" s="5" customFormat="1" x14ac:dyDescent="0.2">
      <c r="A533" s="26"/>
      <c r="G533" s="27"/>
      <c r="H533" s="27"/>
      <c r="I533" s="27"/>
      <c r="J533" s="27"/>
      <c r="K533" s="27"/>
      <c r="L533" s="27"/>
      <c r="M533" s="27"/>
      <c r="N533" s="27"/>
      <c r="O533" s="27"/>
      <c r="P533" s="27"/>
      <c r="Q533" s="27"/>
      <c r="R533" s="27"/>
      <c r="S533" s="27"/>
      <c r="T533" s="27"/>
      <c r="U533" s="27"/>
      <c r="V533" s="27"/>
      <c r="W533" s="27"/>
      <c r="X533" s="27"/>
      <c r="Y533" s="27"/>
      <c r="Z533" s="27"/>
      <c r="AA533" s="27"/>
      <c r="AB533" s="27"/>
      <c r="AC533" s="27"/>
      <c r="AD533" s="27"/>
      <c r="AR533" s="4"/>
      <c r="AS533" s="4"/>
      <c r="AU533" s="4"/>
      <c r="AV533" s="4"/>
      <c r="AX533" s="4"/>
      <c r="AY533" s="4"/>
      <c r="BA533" s="4"/>
      <c r="BB533" s="4"/>
      <c r="BD533" s="4"/>
      <c r="BE533" s="4"/>
      <c r="BG533" s="4"/>
      <c r="BH533" s="4"/>
      <c r="BJ533" s="4"/>
      <c r="BK533" s="4"/>
      <c r="BM533" s="4"/>
      <c r="BN533" s="4"/>
      <c r="BO533" s="4"/>
      <c r="BP533" s="4"/>
      <c r="BQ533" s="4"/>
      <c r="BR533" s="4"/>
      <c r="BS533" s="4"/>
      <c r="BT533" s="4"/>
      <c r="BU533" s="4"/>
      <c r="BV533" s="4"/>
      <c r="BW533" s="4"/>
      <c r="BX533" s="29"/>
      <c r="BY533" s="4"/>
      <c r="BZ533" s="4"/>
      <c r="CA533" s="18"/>
      <c r="CB533" s="18"/>
      <c r="CD533" s="18"/>
      <c r="CE533" s="18"/>
      <c r="CG533" s="18"/>
      <c r="CI533" s="18"/>
      <c r="CK533" s="18"/>
      <c r="CL533" s="18"/>
      <c r="CN533" s="18"/>
      <c r="CO533" s="18"/>
      <c r="CP533" s="18"/>
      <c r="CT533" s="18"/>
      <c r="CU533" s="18"/>
      <c r="CV533" s="18"/>
      <c r="CW533" s="18"/>
      <c r="CX533" s="18"/>
      <c r="CY533" s="18"/>
      <c r="CZ533" s="18"/>
      <c r="DA533" s="18"/>
      <c r="DB533" s="18"/>
      <c r="DC533" s="18"/>
      <c r="DD533" s="18"/>
      <c r="DF533" s="18"/>
      <c r="DH533" s="18"/>
      <c r="ED533" s="31"/>
      <c r="EE533" s="31"/>
      <c r="ET533" s="28"/>
      <c r="EU533" s="28"/>
      <c r="EV533" s="28"/>
      <c r="EW533" s="18"/>
      <c r="EX533" s="18"/>
      <c r="EY533" s="18"/>
      <c r="EZ533" s="18"/>
      <c r="FA533" s="18"/>
      <c r="FB533" s="18"/>
      <c r="FC533" s="18"/>
      <c r="FD533" s="18"/>
      <c r="FE533" s="18"/>
      <c r="FF533" s="18"/>
      <c r="FG533" s="18"/>
      <c r="FI533" s="18"/>
      <c r="FJ533" s="18"/>
      <c r="FK533" s="18"/>
      <c r="FL533" s="18"/>
      <c r="FM533" s="18"/>
      <c r="FO533" s="18"/>
      <c r="FQ533" s="18"/>
      <c r="FS533" s="18"/>
      <c r="FU533" s="18"/>
      <c r="FV533" s="18"/>
      <c r="FW533" s="18"/>
      <c r="FX533" s="18"/>
      <c r="FY533" s="18"/>
      <c r="FZ533" s="18"/>
      <c r="GB533" s="18"/>
      <c r="GD533" s="18"/>
      <c r="GE533" s="18"/>
    </row>
    <row r="534" spans="1:187" s="5" customFormat="1" x14ac:dyDescent="0.2">
      <c r="A534" s="26"/>
      <c r="G534" s="27"/>
      <c r="H534" s="27"/>
      <c r="I534" s="27"/>
      <c r="J534" s="27"/>
      <c r="K534" s="27"/>
      <c r="L534" s="27"/>
      <c r="M534" s="27"/>
      <c r="N534" s="27"/>
      <c r="O534" s="27"/>
      <c r="P534" s="27"/>
      <c r="Q534" s="27"/>
      <c r="R534" s="27"/>
      <c r="S534" s="27"/>
      <c r="T534" s="27"/>
      <c r="U534" s="27"/>
      <c r="V534" s="27"/>
      <c r="W534" s="27"/>
      <c r="X534" s="27"/>
      <c r="Y534" s="27"/>
      <c r="Z534" s="27"/>
      <c r="AA534" s="27"/>
      <c r="AB534" s="27"/>
      <c r="AC534" s="27"/>
      <c r="AD534" s="27"/>
      <c r="AR534" s="4"/>
      <c r="AS534" s="4"/>
      <c r="AU534" s="4"/>
      <c r="AV534" s="4"/>
      <c r="AX534" s="4"/>
      <c r="AY534" s="4"/>
      <c r="BA534" s="4"/>
      <c r="BB534" s="4"/>
      <c r="BD534" s="4"/>
      <c r="BE534" s="4"/>
      <c r="BG534" s="4"/>
      <c r="BH534" s="4"/>
      <c r="BJ534" s="4"/>
      <c r="BK534" s="4"/>
      <c r="BM534" s="4"/>
      <c r="BN534" s="4"/>
      <c r="BO534" s="4"/>
      <c r="BP534" s="4"/>
      <c r="BQ534" s="4"/>
      <c r="BR534" s="4"/>
      <c r="BS534" s="4"/>
      <c r="BT534" s="4"/>
      <c r="BU534" s="4"/>
      <c r="BV534" s="4"/>
      <c r="BW534" s="4"/>
      <c r="BX534" s="29"/>
      <c r="BY534" s="4"/>
      <c r="BZ534" s="4"/>
      <c r="CA534" s="18"/>
      <c r="CB534" s="18"/>
      <c r="CD534" s="18"/>
      <c r="CE534" s="18"/>
      <c r="CG534" s="18"/>
      <c r="CI534" s="18"/>
      <c r="CK534" s="18"/>
      <c r="CL534" s="18"/>
      <c r="CN534" s="18"/>
      <c r="CO534" s="18"/>
      <c r="CP534" s="18"/>
      <c r="CT534" s="18"/>
      <c r="CU534" s="18"/>
      <c r="CV534" s="18"/>
      <c r="CW534" s="18"/>
      <c r="CX534" s="18"/>
      <c r="CY534" s="18"/>
      <c r="CZ534" s="18"/>
      <c r="DA534" s="18"/>
      <c r="DB534" s="18"/>
      <c r="DC534" s="18"/>
      <c r="DD534" s="18"/>
      <c r="DF534" s="18"/>
      <c r="DH534" s="18"/>
      <c r="ED534" s="31"/>
      <c r="EE534" s="31"/>
      <c r="ET534" s="28"/>
      <c r="EU534" s="28"/>
      <c r="EV534" s="28"/>
      <c r="FA534" s="18"/>
      <c r="FB534" s="18"/>
      <c r="FC534" s="18"/>
      <c r="FD534" s="18"/>
      <c r="FE534" s="18"/>
      <c r="FF534" s="18"/>
      <c r="FG534" s="18"/>
      <c r="FJ534" s="18"/>
      <c r="FK534" s="18"/>
      <c r="FL534" s="18"/>
      <c r="FM534" s="18"/>
      <c r="FO534" s="18"/>
      <c r="FQ534" s="18"/>
      <c r="FS534" s="18"/>
      <c r="FU534" s="18"/>
      <c r="FV534" s="18"/>
      <c r="FW534" s="18"/>
      <c r="FX534" s="18"/>
      <c r="FY534" s="18"/>
      <c r="FZ534" s="18"/>
      <c r="GB534" s="18"/>
      <c r="GE534" s="18"/>
    </row>
    <row r="535" spans="1:187" s="5" customFormat="1" x14ac:dyDescent="0.2">
      <c r="A535" s="26"/>
      <c r="G535" s="27"/>
      <c r="H535" s="27"/>
      <c r="I535" s="27"/>
      <c r="J535" s="27"/>
      <c r="K535" s="27"/>
      <c r="L535" s="27"/>
      <c r="M535" s="27"/>
      <c r="N535" s="27"/>
      <c r="O535" s="27"/>
      <c r="P535" s="27"/>
      <c r="Q535" s="27"/>
      <c r="R535" s="27"/>
      <c r="S535" s="27"/>
      <c r="T535" s="27"/>
      <c r="U535" s="27"/>
      <c r="V535" s="27"/>
      <c r="W535" s="27"/>
      <c r="X535" s="27"/>
      <c r="Y535" s="27"/>
      <c r="Z535" s="27"/>
      <c r="AA535" s="27"/>
      <c r="AB535" s="27"/>
      <c r="AC535" s="27"/>
      <c r="AD535" s="27"/>
      <c r="AR535" s="4"/>
      <c r="AS535" s="4"/>
      <c r="AU535" s="4"/>
      <c r="AV535" s="4"/>
      <c r="AX535" s="4"/>
      <c r="AY535" s="4"/>
      <c r="BA535" s="4"/>
      <c r="BB535" s="4"/>
      <c r="BD535" s="4"/>
      <c r="BE535" s="4"/>
      <c r="BG535" s="4"/>
      <c r="BH535" s="4"/>
      <c r="BJ535" s="4"/>
      <c r="BK535" s="4"/>
      <c r="BM535" s="4"/>
      <c r="BN535" s="4"/>
      <c r="BO535" s="4"/>
      <c r="BP535" s="4"/>
      <c r="BQ535" s="4"/>
      <c r="BR535" s="4"/>
      <c r="BS535" s="4"/>
      <c r="BT535" s="4"/>
      <c r="BU535" s="4"/>
      <c r="BV535" s="4"/>
      <c r="BW535" s="4"/>
      <c r="BX535" s="29"/>
      <c r="BY535" s="4"/>
      <c r="BZ535" s="4"/>
      <c r="CA535" s="18"/>
      <c r="CB535" s="18"/>
      <c r="CD535" s="18"/>
      <c r="CE535" s="18"/>
      <c r="CG535" s="18"/>
      <c r="CI535" s="18"/>
      <c r="CK535" s="18"/>
      <c r="CL535" s="18"/>
      <c r="CN535" s="18"/>
      <c r="CO535" s="18"/>
      <c r="CP535" s="18"/>
      <c r="CT535" s="18"/>
      <c r="CU535" s="18"/>
      <c r="CV535" s="18"/>
      <c r="CW535" s="18"/>
      <c r="CX535" s="18"/>
      <c r="CY535" s="18"/>
      <c r="CZ535" s="18"/>
      <c r="DA535" s="18"/>
      <c r="DB535" s="18"/>
      <c r="DC535" s="18"/>
      <c r="DD535" s="18"/>
      <c r="DF535" s="18"/>
      <c r="DH535" s="18"/>
      <c r="ED535" s="31"/>
      <c r="EE535" s="31"/>
      <c r="ET535" s="28"/>
      <c r="EU535" s="28"/>
      <c r="EV535" s="28"/>
      <c r="EW535" s="18"/>
      <c r="EX535" s="18"/>
      <c r="EY535" s="18"/>
      <c r="EZ535" s="18"/>
      <c r="FA535" s="18"/>
      <c r="FB535" s="18"/>
      <c r="FC535" s="18"/>
      <c r="FD535" s="18"/>
      <c r="FE535" s="18"/>
      <c r="FF535" s="18"/>
      <c r="FG535" s="18"/>
      <c r="FH535" s="18"/>
      <c r="FI535" s="18"/>
      <c r="FJ535" s="18"/>
      <c r="FK535" s="18"/>
      <c r="FL535" s="18"/>
      <c r="FM535" s="18"/>
      <c r="FO535" s="18"/>
      <c r="FQ535" s="18"/>
      <c r="FS535" s="18"/>
      <c r="FU535" s="18"/>
      <c r="FV535" s="18"/>
      <c r="FW535" s="18"/>
      <c r="FX535" s="18"/>
      <c r="FY535" s="18"/>
      <c r="FZ535" s="18"/>
      <c r="GB535" s="18"/>
      <c r="GD535" s="18"/>
      <c r="GE535" s="18"/>
    </row>
    <row r="536" spans="1:187" s="5" customFormat="1" x14ac:dyDescent="0.2">
      <c r="A536" s="26"/>
      <c r="G536" s="27"/>
      <c r="H536" s="27"/>
      <c r="I536" s="27"/>
      <c r="J536" s="27"/>
      <c r="K536" s="27"/>
      <c r="L536" s="27"/>
      <c r="M536" s="27"/>
      <c r="N536" s="27"/>
      <c r="O536" s="27"/>
      <c r="P536" s="27"/>
      <c r="Q536" s="27"/>
      <c r="R536" s="27"/>
      <c r="S536" s="27"/>
      <c r="T536" s="27"/>
      <c r="U536" s="27"/>
      <c r="V536" s="27"/>
      <c r="W536" s="27"/>
      <c r="X536" s="27"/>
      <c r="Y536" s="27"/>
      <c r="Z536" s="27"/>
      <c r="AA536" s="27"/>
      <c r="AB536" s="27"/>
      <c r="AC536" s="27"/>
      <c r="AD536" s="27"/>
      <c r="AR536" s="4"/>
      <c r="AS536" s="4"/>
      <c r="AU536" s="4"/>
      <c r="AV536" s="4"/>
      <c r="AX536" s="4"/>
      <c r="AY536" s="4"/>
      <c r="BA536" s="4"/>
      <c r="BB536" s="4"/>
      <c r="BD536" s="4"/>
      <c r="BE536" s="4"/>
      <c r="BG536" s="4"/>
      <c r="BH536" s="4"/>
      <c r="BJ536" s="4"/>
      <c r="BK536" s="4"/>
      <c r="BM536" s="4"/>
      <c r="BN536" s="4"/>
      <c r="BO536" s="4"/>
      <c r="BP536" s="4"/>
      <c r="BQ536" s="4"/>
      <c r="BR536" s="4"/>
      <c r="BS536" s="4"/>
      <c r="BT536" s="4"/>
      <c r="BU536" s="4"/>
      <c r="BV536" s="4"/>
      <c r="BW536" s="4"/>
      <c r="BX536" s="29"/>
      <c r="BY536" s="4"/>
      <c r="BZ536" s="4"/>
      <c r="CA536" s="18"/>
      <c r="CB536" s="18"/>
      <c r="CD536" s="18"/>
      <c r="CE536" s="18"/>
      <c r="CG536" s="18"/>
      <c r="CI536" s="18"/>
      <c r="CK536" s="18"/>
      <c r="CL536" s="18"/>
      <c r="CN536" s="18"/>
      <c r="CO536" s="18"/>
      <c r="CP536" s="18"/>
      <c r="CT536" s="18"/>
      <c r="CU536" s="18"/>
      <c r="CV536" s="18"/>
      <c r="CW536" s="18"/>
      <c r="CX536" s="18"/>
      <c r="CY536" s="18"/>
      <c r="CZ536" s="18"/>
      <c r="DA536" s="18"/>
      <c r="DB536" s="18"/>
      <c r="DC536" s="18"/>
      <c r="DD536" s="18"/>
      <c r="DF536" s="18"/>
      <c r="DH536" s="18"/>
      <c r="ED536" s="31"/>
      <c r="EE536" s="31"/>
      <c r="ET536" s="28"/>
      <c r="EU536" s="28"/>
      <c r="EV536" s="28"/>
      <c r="EW536" s="18"/>
      <c r="EX536" s="18"/>
      <c r="EY536" s="18"/>
      <c r="EZ536" s="18"/>
      <c r="FA536" s="18"/>
      <c r="FB536" s="18"/>
      <c r="FC536" s="18"/>
      <c r="FD536" s="18"/>
      <c r="FE536" s="18"/>
      <c r="FF536" s="18"/>
      <c r="FG536" s="18"/>
      <c r="FI536" s="18"/>
      <c r="FJ536" s="18"/>
      <c r="FK536" s="18"/>
      <c r="FL536" s="18"/>
      <c r="FM536" s="18"/>
      <c r="FN536" s="18"/>
      <c r="FO536" s="18"/>
      <c r="FQ536" s="18"/>
      <c r="FS536" s="18"/>
      <c r="FU536" s="18"/>
      <c r="FV536" s="18"/>
      <c r="FW536" s="18"/>
      <c r="FX536" s="18"/>
      <c r="FY536" s="18"/>
      <c r="FZ536" s="18"/>
      <c r="GB536" s="18"/>
      <c r="GD536" s="18"/>
      <c r="GE536" s="18"/>
    </row>
    <row r="537" spans="1:187" s="5" customFormat="1" x14ac:dyDescent="0.2">
      <c r="A537" s="26"/>
      <c r="G537" s="27"/>
      <c r="H537" s="27"/>
      <c r="I537" s="27"/>
      <c r="J537" s="27"/>
      <c r="K537" s="27"/>
      <c r="L537" s="27"/>
      <c r="M537" s="27"/>
      <c r="N537" s="27"/>
      <c r="O537" s="27"/>
      <c r="P537" s="27"/>
      <c r="Q537" s="27"/>
      <c r="R537" s="27"/>
      <c r="S537" s="27"/>
      <c r="T537" s="27"/>
      <c r="U537" s="27"/>
      <c r="V537" s="27"/>
      <c r="W537" s="27"/>
      <c r="X537" s="27"/>
      <c r="Y537" s="27"/>
      <c r="Z537" s="27"/>
      <c r="AA537" s="27"/>
      <c r="AB537" s="27"/>
      <c r="AC537" s="27"/>
      <c r="AD537" s="27"/>
      <c r="AR537" s="4"/>
      <c r="AS537" s="4"/>
      <c r="AU537" s="4"/>
      <c r="AV537" s="4"/>
      <c r="AX537" s="4"/>
      <c r="AY537" s="4"/>
      <c r="BA537" s="4"/>
      <c r="BB537" s="4"/>
      <c r="BD537" s="4"/>
      <c r="BE537" s="4"/>
      <c r="BG537" s="4"/>
      <c r="BH537" s="4"/>
      <c r="BJ537" s="4"/>
      <c r="BK537" s="4"/>
      <c r="BM537" s="4"/>
      <c r="BN537" s="4"/>
      <c r="BO537" s="4"/>
      <c r="BP537" s="4"/>
      <c r="BQ537" s="4"/>
      <c r="BR537" s="4"/>
      <c r="BS537" s="4"/>
      <c r="BT537" s="4"/>
      <c r="BU537" s="4"/>
      <c r="BV537" s="4"/>
      <c r="BW537" s="4"/>
      <c r="BX537" s="29"/>
      <c r="BY537" s="4"/>
      <c r="BZ537" s="4"/>
      <c r="CA537" s="18"/>
      <c r="CB537" s="18"/>
      <c r="CD537" s="18"/>
      <c r="CE537" s="18"/>
      <c r="CG537" s="18"/>
      <c r="CI537" s="18"/>
      <c r="CK537" s="18"/>
      <c r="CL537" s="18"/>
      <c r="CN537" s="18"/>
      <c r="CO537" s="18"/>
      <c r="CP537" s="18"/>
      <c r="CT537" s="18"/>
      <c r="CU537" s="18"/>
      <c r="CV537" s="18"/>
      <c r="CW537" s="18"/>
      <c r="CX537" s="18"/>
      <c r="CY537" s="18"/>
      <c r="CZ537" s="18"/>
      <c r="DA537" s="18"/>
      <c r="DB537" s="18"/>
      <c r="DC537" s="18"/>
      <c r="DD537" s="18"/>
      <c r="DF537" s="18"/>
      <c r="DH537" s="18"/>
      <c r="ED537" s="31"/>
      <c r="EE537" s="31"/>
      <c r="ET537" s="28"/>
      <c r="EU537" s="28"/>
      <c r="EV537" s="28"/>
      <c r="EW537" s="18"/>
      <c r="EX537" s="18"/>
      <c r="EY537" s="18"/>
      <c r="FA537" s="18"/>
      <c r="FB537" s="18"/>
      <c r="FC537" s="18"/>
      <c r="FD537" s="18"/>
      <c r="FE537" s="18"/>
      <c r="FF537" s="18"/>
      <c r="FG537" s="18"/>
      <c r="FJ537" s="18"/>
      <c r="FK537" s="18"/>
      <c r="FL537" s="18"/>
      <c r="FM537" s="18"/>
      <c r="FO537" s="18"/>
      <c r="FP537" s="18"/>
      <c r="FQ537" s="18"/>
      <c r="FS537" s="18"/>
      <c r="FU537" s="18"/>
      <c r="FV537" s="18"/>
      <c r="FW537" s="18"/>
      <c r="FX537" s="18"/>
      <c r="FY537" s="18"/>
      <c r="FZ537" s="18"/>
      <c r="GB537" s="18"/>
      <c r="GD537" s="18"/>
      <c r="GE537" s="18"/>
    </row>
    <row r="538" spans="1:187" s="5" customFormat="1" x14ac:dyDescent="0.2">
      <c r="A538" s="26"/>
      <c r="G538" s="27"/>
      <c r="H538" s="27"/>
      <c r="I538" s="27"/>
      <c r="J538" s="27"/>
      <c r="K538" s="27"/>
      <c r="L538" s="27"/>
      <c r="M538" s="27"/>
      <c r="N538" s="27"/>
      <c r="O538" s="27"/>
      <c r="P538" s="27"/>
      <c r="Q538" s="27"/>
      <c r="R538" s="27"/>
      <c r="S538" s="27"/>
      <c r="T538" s="27"/>
      <c r="U538" s="27"/>
      <c r="V538" s="27"/>
      <c r="W538" s="27"/>
      <c r="X538" s="27"/>
      <c r="Y538" s="27"/>
      <c r="Z538" s="27"/>
      <c r="AA538" s="27"/>
      <c r="AB538" s="27"/>
      <c r="AC538" s="27"/>
      <c r="AD538" s="27"/>
      <c r="AR538" s="4"/>
      <c r="AS538" s="4"/>
      <c r="AU538" s="4"/>
      <c r="AV538" s="4"/>
      <c r="AX538" s="4"/>
      <c r="AY538" s="4"/>
      <c r="BA538" s="4"/>
      <c r="BB538" s="4"/>
      <c r="BD538" s="4"/>
      <c r="BE538" s="4"/>
      <c r="BG538" s="4"/>
      <c r="BH538" s="4"/>
      <c r="BJ538" s="4"/>
      <c r="BK538" s="4"/>
      <c r="BM538" s="4"/>
      <c r="BN538" s="4"/>
      <c r="BO538" s="4"/>
      <c r="BP538" s="4"/>
      <c r="BQ538" s="4"/>
      <c r="BR538" s="4"/>
      <c r="BS538" s="4"/>
      <c r="BT538" s="4"/>
      <c r="BU538" s="4"/>
      <c r="BV538" s="4"/>
      <c r="BW538" s="4"/>
      <c r="BX538" s="29"/>
      <c r="BY538" s="4"/>
      <c r="BZ538" s="4"/>
      <c r="CA538" s="18"/>
      <c r="CB538" s="18"/>
      <c r="CD538" s="18"/>
      <c r="CE538" s="18"/>
      <c r="CG538" s="18"/>
      <c r="CI538" s="18"/>
      <c r="CK538" s="18"/>
      <c r="CL538" s="18"/>
      <c r="CN538" s="18"/>
      <c r="CO538" s="18"/>
      <c r="CP538" s="18"/>
      <c r="CT538" s="18"/>
      <c r="CU538" s="18"/>
      <c r="CV538" s="18"/>
      <c r="CW538" s="18"/>
      <c r="CX538" s="18"/>
      <c r="CY538" s="18"/>
      <c r="CZ538" s="18"/>
      <c r="DA538" s="18"/>
      <c r="DB538" s="18"/>
      <c r="DC538" s="18"/>
      <c r="DD538" s="18"/>
      <c r="DF538" s="18"/>
      <c r="DH538" s="18"/>
      <c r="ED538" s="31"/>
      <c r="EE538" s="31"/>
      <c r="ER538" s="18"/>
      <c r="ET538" s="28"/>
      <c r="EU538" s="28"/>
      <c r="EV538" s="28"/>
      <c r="EW538" s="18"/>
      <c r="EX538" s="18"/>
      <c r="EY538" s="18"/>
      <c r="EZ538" s="18"/>
      <c r="FA538" s="18"/>
      <c r="FB538" s="18"/>
      <c r="FC538" s="18"/>
      <c r="FD538" s="18"/>
      <c r="FE538" s="18"/>
      <c r="FF538" s="18"/>
      <c r="FG538" s="18"/>
      <c r="FH538" s="18"/>
      <c r="FI538" s="18"/>
      <c r="FJ538" s="18"/>
      <c r="FK538" s="18"/>
      <c r="FL538" s="18"/>
      <c r="FM538" s="18"/>
      <c r="FN538" s="18"/>
      <c r="FO538" s="18"/>
      <c r="FQ538" s="18"/>
      <c r="FS538" s="18"/>
      <c r="FT538" s="18"/>
      <c r="FU538" s="18"/>
      <c r="FV538" s="18"/>
      <c r="FW538" s="18"/>
      <c r="FX538" s="18"/>
      <c r="FY538" s="18"/>
      <c r="FZ538" s="18"/>
      <c r="GB538" s="18"/>
      <c r="GE538" s="18"/>
    </row>
    <row r="539" spans="1:187" s="5" customFormat="1" x14ac:dyDescent="0.2">
      <c r="A539" s="26"/>
      <c r="G539" s="27"/>
      <c r="H539" s="27"/>
      <c r="I539" s="27"/>
      <c r="J539" s="27"/>
      <c r="K539" s="27"/>
      <c r="L539" s="27"/>
      <c r="M539" s="27"/>
      <c r="N539" s="27"/>
      <c r="O539" s="27"/>
      <c r="P539" s="27"/>
      <c r="Q539" s="27"/>
      <c r="R539" s="27"/>
      <c r="S539" s="27"/>
      <c r="T539" s="27"/>
      <c r="U539" s="27"/>
      <c r="V539" s="27"/>
      <c r="W539" s="27"/>
      <c r="X539" s="27"/>
      <c r="Y539" s="27"/>
      <c r="Z539" s="27"/>
      <c r="AA539" s="27"/>
      <c r="AB539" s="27"/>
      <c r="AC539" s="27"/>
      <c r="AD539" s="27"/>
      <c r="AR539" s="4"/>
      <c r="AS539" s="4"/>
      <c r="AU539" s="4"/>
      <c r="AV539" s="4"/>
      <c r="AX539" s="4"/>
      <c r="AY539" s="4"/>
      <c r="BA539" s="4"/>
      <c r="BB539" s="4"/>
      <c r="BD539" s="4"/>
      <c r="BE539" s="4"/>
      <c r="BG539" s="4"/>
      <c r="BH539" s="4"/>
      <c r="BJ539" s="4"/>
      <c r="BK539" s="4"/>
      <c r="BM539" s="4"/>
      <c r="BN539" s="4"/>
      <c r="BO539" s="4"/>
      <c r="BP539" s="4"/>
      <c r="BQ539" s="4"/>
      <c r="BR539" s="4"/>
      <c r="BS539" s="4"/>
      <c r="BT539" s="4"/>
      <c r="BU539" s="4"/>
      <c r="BV539" s="4"/>
      <c r="BW539" s="4"/>
      <c r="BX539" s="29"/>
      <c r="BY539" s="4"/>
      <c r="BZ539" s="4"/>
      <c r="CA539" s="18"/>
      <c r="CB539" s="18"/>
      <c r="CD539" s="18"/>
      <c r="CE539" s="18"/>
      <c r="CG539" s="18"/>
      <c r="CI539" s="18"/>
      <c r="CK539" s="18"/>
      <c r="CL539" s="18"/>
      <c r="CN539" s="18"/>
      <c r="CO539" s="18"/>
      <c r="CP539" s="18"/>
      <c r="CT539" s="18"/>
      <c r="CU539" s="18"/>
      <c r="CV539" s="18"/>
      <c r="CW539" s="18"/>
      <c r="CX539" s="18"/>
      <c r="CY539" s="18"/>
      <c r="CZ539" s="18"/>
      <c r="DA539" s="18"/>
      <c r="DB539" s="18"/>
      <c r="DC539" s="18"/>
      <c r="DD539" s="18"/>
      <c r="DF539" s="18"/>
      <c r="DH539" s="18"/>
      <c r="ED539" s="31"/>
      <c r="EE539" s="31"/>
      <c r="ET539" s="28"/>
      <c r="EU539" s="28"/>
      <c r="EV539" s="28"/>
      <c r="FA539" s="18"/>
      <c r="FB539" s="18"/>
      <c r="FC539" s="18"/>
      <c r="FD539" s="18"/>
      <c r="FE539" s="18"/>
      <c r="FF539" s="18"/>
      <c r="FG539" s="18"/>
      <c r="FJ539" s="18"/>
      <c r="FK539" s="18"/>
      <c r="FL539" s="18"/>
      <c r="FM539" s="18"/>
      <c r="FO539" s="18"/>
      <c r="FQ539" s="18"/>
      <c r="FS539" s="18"/>
      <c r="FU539" s="18"/>
      <c r="FV539" s="18"/>
      <c r="FW539" s="18"/>
      <c r="FX539" s="18"/>
      <c r="FY539" s="18"/>
      <c r="FZ539" s="18"/>
      <c r="GB539" s="18"/>
      <c r="GE539" s="18"/>
    </row>
    <row r="540" spans="1:187" s="5" customFormat="1" x14ac:dyDescent="0.2">
      <c r="A540" s="26"/>
      <c r="G540" s="27"/>
      <c r="H540" s="27"/>
      <c r="I540" s="27"/>
      <c r="J540" s="27"/>
      <c r="K540" s="27"/>
      <c r="L540" s="27"/>
      <c r="M540" s="27"/>
      <c r="N540" s="27"/>
      <c r="O540" s="27"/>
      <c r="P540" s="27"/>
      <c r="Q540" s="27"/>
      <c r="R540" s="27"/>
      <c r="S540" s="27"/>
      <c r="T540" s="27"/>
      <c r="U540" s="27"/>
      <c r="V540" s="27"/>
      <c r="W540" s="27"/>
      <c r="X540" s="27"/>
      <c r="Y540" s="27"/>
      <c r="Z540" s="27"/>
      <c r="AA540" s="27"/>
      <c r="AB540" s="27"/>
      <c r="AC540" s="27"/>
      <c r="AD540" s="27"/>
      <c r="AR540" s="4"/>
      <c r="AS540" s="4"/>
      <c r="AU540" s="4"/>
      <c r="AV540" s="4"/>
      <c r="AX540" s="4"/>
      <c r="AY540" s="4"/>
      <c r="BA540" s="4"/>
      <c r="BB540" s="4"/>
      <c r="BD540" s="4"/>
      <c r="BE540" s="4"/>
      <c r="BG540" s="4"/>
      <c r="BH540" s="4"/>
      <c r="BJ540" s="4"/>
      <c r="BK540" s="4"/>
      <c r="BM540" s="4"/>
      <c r="BN540" s="4"/>
      <c r="BO540" s="4"/>
      <c r="BP540" s="4"/>
      <c r="BQ540" s="4"/>
      <c r="BR540" s="4"/>
      <c r="BS540" s="4"/>
      <c r="BT540" s="4"/>
      <c r="BU540" s="4"/>
      <c r="BV540" s="4"/>
      <c r="BW540" s="4"/>
      <c r="BX540" s="29"/>
      <c r="BY540" s="4"/>
      <c r="BZ540" s="4"/>
      <c r="CA540" s="18"/>
      <c r="CB540" s="18"/>
      <c r="CD540" s="18"/>
      <c r="CE540" s="18"/>
      <c r="CG540" s="18"/>
      <c r="CI540" s="18"/>
      <c r="CK540" s="18"/>
      <c r="CL540" s="18"/>
      <c r="CN540" s="18"/>
      <c r="CO540" s="18"/>
      <c r="CP540" s="18"/>
      <c r="CT540" s="18"/>
      <c r="CU540" s="18"/>
      <c r="CV540" s="18"/>
      <c r="CW540" s="18"/>
      <c r="CX540" s="18"/>
      <c r="CY540" s="18"/>
      <c r="CZ540" s="18"/>
      <c r="DA540" s="18"/>
      <c r="DB540" s="18"/>
      <c r="DC540" s="18"/>
      <c r="DD540" s="18"/>
      <c r="DF540" s="18"/>
      <c r="DH540" s="18"/>
      <c r="ED540" s="31"/>
      <c r="EE540" s="31"/>
      <c r="ER540" s="18"/>
      <c r="ET540" s="28"/>
      <c r="EU540" s="28"/>
      <c r="EV540" s="28"/>
      <c r="EW540" s="18"/>
      <c r="EX540" s="18"/>
      <c r="EY540" s="18"/>
      <c r="EZ540" s="18"/>
      <c r="FA540" s="18"/>
      <c r="FB540" s="18"/>
      <c r="FC540" s="18"/>
      <c r="FD540" s="18"/>
      <c r="FE540" s="18"/>
      <c r="FF540" s="18"/>
      <c r="FG540" s="18"/>
      <c r="FH540" s="18"/>
      <c r="FI540" s="18"/>
      <c r="FJ540" s="18"/>
      <c r="FK540" s="18"/>
      <c r="FL540" s="18"/>
      <c r="FM540" s="18"/>
      <c r="FN540" s="18"/>
      <c r="FO540" s="18"/>
      <c r="FQ540" s="18"/>
      <c r="FS540" s="18"/>
      <c r="FT540" s="18"/>
      <c r="FU540" s="18"/>
      <c r="FV540" s="18"/>
      <c r="FW540" s="18"/>
      <c r="FX540" s="18"/>
      <c r="FY540" s="18"/>
      <c r="FZ540" s="18"/>
      <c r="GB540" s="18"/>
      <c r="GE540" s="18"/>
    </row>
    <row r="541" spans="1:187" s="5" customFormat="1" x14ac:dyDescent="0.2">
      <c r="A541" s="26"/>
      <c r="G541" s="27"/>
      <c r="H541" s="27"/>
      <c r="I541" s="27"/>
      <c r="J541" s="27"/>
      <c r="K541" s="27"/>
      <c r="L541" s="27"/>
      <c r="M541" s="27"/>
      <c r="N541" s="27"/>
      <c r="O541" s="27"/>
      <c r="P541" s="27"/>
      <c r="Q541" s="27"/>
      <c r="R541" s="27"/>
      <c r="S541" s="27"/>
      <c r="T541" s="27"/>
      <c r="U541" s="27"/>
      <c r="V541" s="27"/>
      <c r="W541" s="27"/>
      <c r="X541" s="27"/>
      <c r="Y541" s="27"/>
      <c r="Z541" s="27"/>
      <c r="AA541" s="27"/>
      <c r="AB541" s="27"/>
      <c r="AC541" s="27"/>
      <c r="AD541" s="27"/>
      <c r="AR541" s="4"/>
      <c r="AS541" s="4"/>
      <c r="AU541" s="4"/>
      <c r="AV541" s="4"/>
      <c r="AX541" s="4"/>
      <c r="AY541" s="4"/>
      <c r="BA541" s="4"/>
      <c r="BB541" s="4"/>
      <c r="BD541" s="4"/>
      <c r="BE541" s="4"/>
      <c r="BG541" s="4"/>
      <c r="BH541" s="4"/>
      <c r="BJ541" s="4"/>
      <c r="BK541" s="4"/>
      <c r="BM541" s="4"/>
      <c r="BN541" s="4"/>
      <c r="BO541" s="4"/>
      <c r="BP541" s="4"/>
      <c r="BQ541" s="4"/>
      <c r="BR541" s="4"/>
      <c r="BS541" s="4"/>
      <c r="BT541" s="4"/>
      <c r="BU541" s="4"/>
      <c r="BV541" s="4"/>
      <c r="BW541" s="4"/>
      <c r="BX541" s="29"/>
      <c r="BY541" s="4"/>
      <c r="BZ541" s="4"/>
      <c r="CA541" s="18"/>
      <c r="CB541" s="18"/>
      <c r="CD541" s="18"/>
      <c r="CE541" s="18"/>
      <c r="CG541" s="18"/>
      <c r="CI541" s="18"/>
      <c r="CK541" s="18"/>
      <c r="CL541" s="18"/>
      <c r="CN541" s="18"/>
      <c r="CO541" s="18"/>
      <c r="CP541" s="18"/>
      <c r="CT541" s="18"/>
      <c r="CU541" s="18"/>
      <c r="CV541" s="18"/>
      <c r="CW541" s="18"/>
      <c r="CX541" s="18"/>
      <c r="CY541" s="18"/>
      <c r="CZ541" s="18"/>
      <c r="DA541" s="18"/>
      <c r="DB541" s="18"/>
      <c r="DC541" s="18"/>
      <c r="DD541" s="18"/>
      <c r="DF541" s="18"/>
      <c r="DH541" s="18"/>
      <c r="ED541" s="31"/>
      <c r="EE541" s="31"/>
      <c r="ET541" s="28"/>
      <c r="EU541" s="28"/>
      <c r="EV541" s="28"/>
      <c r="EW541" s="18"/>
      <c r="FA541" s="18"/>
      <c r="FB541" s="18"/>
      <c r="FC541" s="18"/>
      <c r="FD541" s="18"/>
      <c r="FE541" s="18"/>
      <c r="FF541" s="18"/>
      <c r="FG541" s="18"/>
      <c r="FJ541" s="18"/>
      <c r="FK541" s="18"/>
      <c r="FL541" s="18"/>
      <c r="FM541" s="18"/>
      <c r="FO541" s="18"/>
      <c r="FQ541" s="18"/>
      <c r="FS541" s="18"/>
      <c r="FU541" s="18"/>
      <c r="FV541" s="18"/>
      <c r="FW541" s="18"/>
      <c r="FX541" s="18"/>
      <c r="FY541" s="18"/>
      <c r="FZ541" s="18"/>
      <c r="GB541" s="18"/>
      <c r="GE541" s="18"/>
    </row>
    <row r="542" spans="1:187" s="5" customFormat="1" x14ac:dyDescent="0.2">
      <c r="A542" s="26"/>
      <c r="G542" s="27"/>
      <c r="H542" s="27"/>
      <c r="I542" s="27"/>
      <c r="J542" s="27"/>
      <c r="K542" s="27"/>
      <c r="L542" s="27"/>
      <c r="M542" s="27"/>
      <c r="N542" s="27"/>
      <c r="O542" s="27"/>
      <c r="P542" s="27"/>
      <c r="Q542" s="27"/>
      <c r="R542" s="27"/>
      <c r="S542" s="27"/>
      <c r="T542" s="27"/>
      <c r="U542" s="27"/>
      <c r="V542" s="27"/>
      <c r="W542" s="27"/>
      <c r="X542" s="27"/>
      <c r="Y542" s="27"/>
      <c r="Z542" s="27"/>
      <c r="AA542" s="27"/>
      <c r="AB542" s="27"/>
      <c r="AC542" s="27"/>
      <c r="AD542" s="27"/>
      <c r="AR542" s="4"/>
      <c r="AS542" s="4"/>
      <c r="AU542" s="4"/>
      <c r="AV542" s="4"/>
      <c r="AX542" s="4"/>
      <c r="AY542" s="4"/>
      <c r="BA542" s="4"/>
      <c r="BB542" s="4"/>
      <c r="BD542" s="4"/>
      <c r="BE542" s="4"/>
      <c r="BG542" s="4"/>
      <c r="BH542" s="4"/>
      <c r="BJ542" s="4"/>
      <c r="BK542" s="4"/>
      <c r="BM542" s="4"/>
      <c r="BN542" s="4"/>
      <c r="BO542" s="4"/>
      <c r="BP542" s="4"/>
      <c r="BQ542" s="4"/>
      <c r="BR542" s="4"/>
      <c r="BS542" s="4"/>
      <c r="BT542" s="4"/>
      <c r="BU542" s="4"/>
      <c r="BV542" s="4"/>
      <c r="BW542" s="4"/>
      <c r="BX542" s="29"/>
      <c r="BY542" s="4"/>
      <c r="BZ542" s="4"/>
      <c r="CA542" s="18"/>
      <c r="CB542" s="18"/>
      <c r="CD542" s="18"/>
      <c r="CE542" s="18"/>
      <c r="CG542" s="18"/>
      <c r="CI542" s="18"/>
      <c r="CK542" s="18"/>
      <c r="CL542" s="18"/>
      <c r="CN542" s="18"/>
      <c r="CO542" s="18"/>
      <c r="CP542" s="18"/>
      <c r="CT542" s="18"/>
      <c r="CU542" s="18"/>
      <c r="CV542" s="18"/>
      <c r="CW542" s="18"/>
      <c r="CX542" s="18"/>
      <c r="CY542" s="18"/>
      <c r="CZ542" s="18"/>
      <c r="DA542" s="18"/>
      <c r="DB542" s="18"/>
      <c r="DC542" s="18"/>
      <c r="DD542" s="18"/>
      <c r="DF542" s="18"/>
      <c r="DH542" s="18"/>
      <c r="ED542" s="31"/>
      <c r="EE542" s="31"/>
      <c r="ET542" s="28"/>
      <c r="EU542" s="28"/>
      <c r="EV542" s="28"/>
      <c r="EW542" s="18"/>
      <c r="FA542" s="18"/>
      <c r="FB542" s="18"/>
      <c r="FC542" s="18"/>
      <c r="FD542" s="18"/>
      <c r="FE542" s="18"/>
      <c r="FF542" s="18"/>
      <c r="FG542" s="18"/>
      <c r="FJ542" s="18"/>
      <c r="FK542" s="18"/>
      <c r="FL542" s="18"/>
      <c r="FM542" s="18"/>
      <c r="FO542" s="18"/>
      <c r="FQ542" s="18"/>
      <c r="FS542" s="18"/>
      <c r="FU542" s="18"/>
      <c r="FV542" s="18"/>
      <c r="FW542" s="18"/>
      <c r="FX542" s="18"/>
      <c r="FY542" s="18"/>
      <c r="FZ542" s="18"/>
      <c r="GB542" s="18"/>
      <c r="GE542" s="18"/>
    </row>
    <row r="543" spans="1:187" s="5" customFormat="1" x14ac:dyDescent="0.2">
      <c r="A543" s="26"/>
      <c r="G543" s="27"/>
      <c r="H543" s="27"/>
      <c r="I543" s="27"/>
      <c r="J543" s="27"/>
      <c r="K543" s="27"/>
      <c r="L543" s="27"/>
      <c r="M543" s="27"/>
      <c r="N543" s="27"/>
      <c r="O543" s="27"/>
      <c r="P543" s="27"/>
      <c r="Q543" s="27"/>
      <c r="R543" s="27"/>
      <c r="S543" s="27"/>
      <c r="T543" s="27"/>
      <c r="U543" s="27"/>
      <c r="V543" s="27"/>
      <c r="W543" s="27"/>
      <c r="X543" s="27"/>
      <c r="Y543" s="27"/>
      <c r="Z543" s="27"/>
      <c r="AA543" s="27"/>
      <c r="AB543" s="27"/>
      <c r="AC543" s="27"/>
      <c r="AD543" s="27"/>
      <c r="AR543" s="4"/>
      <c r="AS543" s="4"/>
      <c r="AU543" s="4"/>
      <c r="AV543" s="4"/>
      <c r="AX543" s="4"/>
      <c r="AY543" s="4"/>
      <c r="BA543" s="4"/>
      <c r="BB543" s="4"/>
      <c r="BD543" s="4"/>
      <c r="BE543" s="4"/>
      <c r="BG543" s="4"/>
      <c r="BH543" s="4"/>
      <c r="BJ543" s="4"/>
      <c r="BK543" s="4"/>
      <c r="BM543" s="4"/>
      <c r="BN543" s="4"/>
      <c r="BO543" s="4"/>
      <c r="BP543" s="4"/>
      <c r="BQ543" s="4"/>
      <c r="BR543" s="4"/>
      <c r="BS543" s="4"/>
      <c r="BT543" s="4"/>
      <c r="BU543" s="4"/>
      <c r="BV543" s="4"/>
      <c r="BW543" s="4"/>
      <c r="BX543" s="29"/>
      <c r="BY543" s="4"/>
      <c r="BZ543" s="4"/>
      <c r="CA543" s="18"/>
      <c r="CB543" s="18"/>
      <c r="CD543" s="18"/>
      <c r="CE543" s="18"/>
      <c r="CG543" s="18"/>
      <c r="CI543" s="18"/>
      <c r="CK543" s="18"/>
      <c r="CL543" s="18"/>
      <c r="CN543" s="18"/>
      <c r="CO543" s="18"/>
      <c r="CP543" s="18"/>
      <c r="CT543" s="18"/>
      <c r="CU543" s="18"/>
      <c r="CV543" s="18"/>
      <c r="CW543" s="18"/>
      <c r="CX543" s="18"/>
      <c r="CY543" s="18"/>
      <c r="CZ543" s="18"/>
      <c r="DA543" s="18"/>
      <c r="DB543" s="18"/>
      <c r="DC543" s="18"/>
      <c r="DD543" s="18"/>
      <c r="DF543" s="18"/>
      <c r="DH543" s="18"/>
      <c r="ED543" s="31"/>
      <c r="EE543" s="31"/>
      <c r="ET543" s="28"/>
      <c r="EU543" s="28"/>
      <c r="EV543" s="28"/>
      <c r="EW543" s="18"/>
      <c r="FA543" s="18"/>
      <c r="FB543" s="18"/>
      <c r="FC543" s="18"/>
      <c r="FD543" s="18"/>
      <c r="FE543" s="18"/>
      <c r="FF543" s="18"/>
      <c r="FG543" s="18"/>
      <c r="FJ543" s="18"/>
      <c r="FK543" s="18"/>
      <c r="FL543" s="18"/>
      <c r="FM543" s="18"/>
      <c r="FO543" s="18"/>
      <c r="FQ543" s="18"/>
      <c r="FS543" s="18"/>
      <c r="FU543" s="18"/>
      <c r="FV543" s="18"/>
      <c r="FW543" s="18"/>
      <c r="FX543" s="18"/>
      <c r="FY543" s="18"/>
      <c r="FZ543" s="18"/>
      <c r="GB543" s="18"/>
      <c r="GE543" s="18"/>
    </row>
    <row r="544" spans="1:187" s="5" customFormat="1" x14ac:dyDescent="0.2">
      <c r="A544" s="26"/>
      <c r="G544" s="27"/>
      <c r="H544" s="27"/>
      <c r="I544" s="27"/>
      <c r="J544" s="27"/>
      <c r="K544" s="27"/>
      <c r="L544" s="27"/>
      <c r="M544" s="27"/>
      <c r="N544" s="27"/>
      <c r="O544" s="27"/>
      <c r="P544" s="27"/>
      <c r="Q544" s="27"/>
      <c r="R544" s="27"/>
      <c r="S544" s="27"/>
      <c r="T544" s="27"/>
      <c r="U544" s="27"/>
      <c r="V544" s="27"/>
      <c r="W544" s="27"/>
      <c r="X544" s="27"/>
      <c r="Y544" s="27"/>
      <c r="Z544" s="27"/>
      <c r="AA544" s="27"/>
      <c r="AB544" s="27"/>
      <c r="AC544" s="27"/>
      <c r="AD544" s="27"/>
      <c r="AR544" s="4"/>
      <c r="AS544" s="4"/>
      <c r="AU544" s="4"/>
      <c r="AV544" s="4"/>
      <c r="AX544" s="4"/>
      <c r="AY544" s="4"/>
      <c r="BA544" s="4"/>
      <c r="BB544" s="4"/>
      <c r="BD544" s="4"/>
      <c r="BE544" s="4"/>
      <c r="BG544" s="4"/>
      <c r="BH544" s="4"/>
      <c r="BJ544" s="4"/>
      <c r="BK544" s="4"/>
      <c r="BM544" s="4"/>
      <c r="BN544" s="4"/>
      <c r="BO544" s="4"/>
      <c r="BP544" s="4"/>
      <c r="BQ544" s="4"/>
      <c r="BR544" s="4"/>
      <c r="BS544" s="4"/>
      <c r="BT544" s="4"/>
      <c r="BU544" s="4"/>
      <c r="BV544" s="4"/>
      <c r="BW544" s="4"/>
      <c r="BX544" s="29"/>
      <c r="BY544" s="4"/>
      <c r="BZ544" s="4"/>
      <c r="CA544" s="18"/>
      <c r="CB544" s="18"/>
      <c r="CD544" s="18"/>
      <c r="CE544" s="18"/>
      <c r="CG544" s="18"/>
      <c r="CI544" s="18"/>
      <c r="CK544" s="18"/>
      <c r="CL544" s="18"/>
      <c r="CN544" s="18"/>
      <c r="CO544" s="18"/>
      <c r="CP544" s="18"/>
      <c r="CT544" s="18"/>
      <c r="CU544" s="18"/>
      <c r="CV544" s="18"/>
      <c r="CW544" s="18"/>
      <c r="CX544" s="18"/>
      <c r="CY544" s="18"/>
      <c r="CZ544" s="18"/>
      <c r="DA544" s="18"/>
      <c r="DB544" s="18"/>
      <c r="DC544" s="18"/>
      <c r="DD544" s="18"/>
      <c r="DF544" s="18"/>
      <c r="DH544" s="18"/>
      <c r="ED544" s="31"/>
      <c r="EE544" s="31"/>
      <c r="ET544" s="28"/>
      <c r="EU544" s="28"/>
      <c r="EV544" s="28"/>
      <c r="EW544" s="18"/>
      <c r="FA544" s="18"/>
      <c r="FB544" s="18"/>
      <c r="FC544" s="18"/>
      <c r="FD544" s="18"/>
      <c r="FE544" s="18"/>
      <c r="FF544" s="18"/>
      <c r="FG544" s="18"/>
      <c r="FJ544" s="18"/>
      <c r="FK544" s="18"/>
      <c r="FL544" s="18"/>
      <c r="FM544" s="18"/>
      <c r="FO544" s="18"/>
      <c r="FQ544" s="18"/>
      <c r="FS544" s="18"/>
      <c r="FU544" s="18"/>
      <c r="FV544" s="18"/>
      <c r="FW544" s="18"/>
      <c r="FX544" s="18"/>
      <c r="FY544" s="18"/>
      <c r="FZ544" s="18"/>
      <c r="GB544" s="18"/>
      <c r="GE544" s="18"/>
    </row>
    <row r="545" spans="1:187" s="5" customFormat="1" x14ac:dyDescent="0.2">
      <c r="A545" s="26"/>
      <c r="G545" s="27"/>
      <c r="H545" s="27"/>
      <c r="I545" s="27"/>
      <c r="J545" s="27"/>
      <c r="K545" s="27"/>
      <c r="L545" s="27"/>
      <c r="M545" s="27"/>
      <c r="N545" s="27"/>
      <c r="O545" s="27"/>
      <c r="P545" s="27"/>
      <c r="Q545" s="27"/>
      <c r="R545" s="27"/>
      <c r="S545" s="27"/>
      <c r="T545" s="27"/>
      <c r="U545" s="27"/>
      <c r="V545" s="27"/>
      <c r="W545" s="27"/>
      <c r="X545" s="27"/>
      <c r="Y545" s="27"/>
      <c r="Z545" s="27"/>
      <c r="AA545" s="27"/>
      <c r="AB545" s="27"/>
      <c r="AC545" s="27"/>
      <c r="AD545" s="27"/>
      <c r="AR545" s="4"/>
      <c r="AS545" s="4"/>
      <c r="AU545" s="4"/>
      <c r="AV545" s="4"/>
      <c r="AX545" s="4"/>
      <c r="AY545" s="4"/>
      <c r="BA545" s="4"/>
      <c r="BB545" s="4"/>
      <c r="BD545" s="4"/>
      <c r="BE545" s="4"/>
      <c r="BG545" s="4"/>
      <c r="BH545" s="4"/>
      <c r="BJ545" s="4"/>
      <c r="BK545" s="4"/>
      <c r="BM545" s="4"/>
      <c r="BN545" s="4"/>
      <c r="BO545" s="4"/>
      <c r="BP545" s="4"/>
      <c r="BQ545" s="4"/>
      <c r="BR545" s="4"/>
      <c r="BS545" s="4"/>
      <c r="BT545" s="4"/>
      <c r="BU545" s="4"/>
      <c r="BV545" s="4"/>
      <c r="BW545" s="4"/>
      <c r="BX545" s="29"/>
      <c r="BY545" s="4"/>
      <c r="BZ545" s="4"/>
      <c r="CA545" s="18"/>
      <c r="CB545" s="18"/>
      <c r="CD545" s="18"/>
      <c r="CE545" s="18"/>
      <c r="CG545" s="18"/>
      <c r="CI545" s="18"/>
      <c r="CK545" s="18"/>
      <c r="CL545" s="18"/>
      <c r="CN545" s="18"/>
      <c r="CO545" s="18"/>
      <c r="CP545" s="18"/>
      <c r="CT545" s="18"/>
      <c r="CU545" s="18"/>
      <c r="CV545" s="18"/>
      <c r="CW545" s="18"/>
      <c r="CX545" s="18"/>
      <c r="CY545" s="18"/>
      <c r="CZ545" s="18"/>
      <c r="DA545" s="18"/>
      <c r="DB545" s="18"/>
      <c r="DC545" s="18"/>
      <c r="DD545" s="18"/>
      <c r="DF545" s="18"/>
      <c r="DH545" s="18"/>
      <c r="ED545" s="31"/>
      <c r="EE545" s="31"/>
      <c r="ET545" s="28"/>
      <c r="EU545" s="28"/>
      <c r="EV545" s="28"/>
      <c r="EW545" s="18"/>
      <c r="FA545" s="18"/>
      <c r="FB545" s="18"/>
      <c r="FC545" s="18"/>
      <c r="FD545" s="18"/>
      <c r="FE545" s="18"/>
      <c r="FF545" s="18"/>
      <c r="FG545" s="18"/>
      <c r="FJ545" s="18"/>
      <c r="FK545" s="18"/>
      <c r="FL545" s="18"/>
      <c r="FM545" s="18"/>
      <c r="FO545" s="18"/>
      <c r="FQ545" s="18"/>
      <c r="FS545" s="18"/>
      <c r="FU545" s="18"/>
      <c r="FV545" s="18"/>
      <c r="FW545" s="18"/>
      <c r="FX545" s="18"/>
      <c r="FY545" s="18"/>
      <c r="FZ545" s="18"/>
      <c r="GB545" s="18"/>
      <c r="GE545" s="18"/>
    </row>
    <row r="546" spans="1:187" s="5" customFormat="1" x14ac:dyDescent="0.2">
      <c r="A546" s="26"/>
      <c r="G546" s="27"/>
      <c r="H546" s="27"/>
      <c r="I546" s="27"/>
      <c r="J546" s="27"/>
      <c r="K546" s="27"/>
      <c r="L546" s="27"/>
      <c r="M546" s="27"/>
      <c r="N546" s="27"/>
      <c r="O546" s="27"/>
      <c r="P546" s="27"/>
      <c r="Q546" s="27"/>
      <c r="R546" s="27"/>
      <c r="S546" s="27"/>
      <c r="T546" s="27"/>
      <c r="U546" s="27"/>
      <c r="V546" s="27"/>
      <c r="W546" s="27"/>
      <c r="X546" s="27"/>
      <c r="Y546" s="27"/>
      <c r="Z546" s="27"/>
      <c r="AA546" s="27"/>
      <c r="AB546" s="27"/>
      <c r="AC546" s="27"/>
      <c r="AD546" s="27"/>
      <c r="AR546" s="4"/>
      <c r="AS546" s="4"/>
      <c r="AU546" s="4"/>
      <c r="AV546" s="4"/>
      <c r="AX546" s="4"/>
      <c r="AY546" s="4"/>
      <c r="BA546" s="4"/>
      <c r="BB546" s="4"/>
      <c r="BD546" s="4"/>
      <c r="BE546" s="4"/>
      <c r="BG546" s="4"/>
      <c r="BH546" s="4"/>
      <c r="BJ546" s="4"/>
      <c r="BK546" s="4"/>
      <c r="BM546" s="4"/>
      <c r="BN546" s="4"/>
      <c r="BO546" s="4"/>
      <c r="BP546" s="4"/>
      <c r="BQ546" s="4"/>
      <c r="BR546" s="4"/>
      <c r="BS546" s="4"/>
      <c r="BT546" s="4"/>
      <c r="BU546" s="4"/>
      <c r="BV546" s="4"/>
      <c r="BW546" s="4"/>
      <c r="BX546" s="29"/>
      <c r="BY546" s="4"/>
      <c r="BZ546" s="4"/>
      <c r="CA546" s="18"/>
      <c r="CB546" s="18"/>
      <c r="CD546" s="18"/>
      <c r="CE546" s="18"/>
      <c r="CG546" s="18"/>
      <c r="CI546" s="18"/>
      <c r="CK546" s="18"/>
      <c r="CL546" s="18"/>
      <c r="CN546" s="18"/>
      <c r="CO546" s="18"/>
      <c r="CP546" s="18"/>
      <c r="CT546" s="18"/>
      <c r="CU546" s="18"/>
      <c r="CV546" s="18"/>
      <c r="CW546" s="18"/>
      <c r="CX546" s="18"/>
      <c r="CY546" s="18"/>
      <c r="CZ546" s="18"/>
      <c r="DA546" s="18"/>
      <c r="DB546" s="18"/>
      <c r="DC546" s="18"/>
      <c r="DD546" s="18"/>
      <c r="DF546" s="18"/>
      <c r="DH546" s="18"/>
      <c r="ED546" s="31"/>
      <c r="EE546" s="31"/>
      <c r="ER546" s="18"/>
      <c r="ET546" s="28"/>
      <c r="EU546" s="28"/>
      <c r="EV546" s="28"/>
      <c r="EW546" s="18"/>
      <c r="EX546" s="18"/>
      <c r="EY546" s="18"/>
      <c r="EZ546" s="18"/>
      <c r="FA546" s="18"/>
      <c r="FB546" s="18"/>
      <c r="FC546" s="18"/>
      <c r="FD546" s="18"/>
      <c r="FE546" s="18"/>
      <c r="FF546" s="18"/>
      <c r="FG546" s="18"/>
      <c r="FI546" s="18"/>
      <c r="FJ546" s="18"/>
      <c r="FK546" s="18"/>
      <c r="FL546" s="18"/>
      <c r="FM546" s="18"/>
      <c r="FN546" s="18"/>
      <c r="FO546" s="18"/>
      <c r="FQ546" s="18"/>
      <c r="FS546" s="18"/>
      <c r="FT546" s="18"/>
      <c r="FU546" s="18"/>
      <c r="FV546" s="18"/>
      <c r="FW546" s="18"/>
      <c r="FX546" s="18"/>
      <c r="FY546" s="18"/>
      <c r="FZ546" s="18"/>
      <c r="GB546" s="18"/>
      <c r="GE546" s="18"/>
    </row>
    <row r="547" spans="1:187" s="5" customFormat="1" x14ac:dyDescent="0.2">
      <c r="A547" s="26"/>
      <c r="G547" s="27"/>
      <c r="H547" s="27"/>
      <c r="I547" s="27"/>
      <c r="J547" s="27"/>
      <c r="K547" s="27"/>
      <c r="L547" s="27"/>
      <c r="M547" s="27"/>
      <c r="N547" s="27"/>
      <c r="O547" s="27"/>
      <c r="P547" s="27"/>
      <c r="Q547" s="27"/>
      <c r="R547" s="27"/>
      <c r="S547" s="27"/>
      <c r="T547" s="27"/>
      <c r="U547" s="27"/>
      <c r="V547" s="27"/>
      <c r="W547" s="27"/>
      <c r="X547" s="27"/>
      <c r="Y547" s="27"/>
      <c r="Z547" s="27"/>
      <c r="AA547" s="27"/>
      <c r="AB547" s="27"/>
      <c r="AC547" s="27"/>
      <c r="AD547" s="27"/>
      <c r="AR547" s="4"/>
      <c r="AS547" s="4"/>
      <c r="AU547" s="4"/>
      <c r="AV547" s="4"/>
      <c r="AX547" s="4"/>
      <c r="AY547" s="4"/>
      <c r="BA547" s="4"/>
      <c r="BB547" s="4"/>
      <c r="BD547" s="4"/>
      <c r="BE547" s="4"/>
      <c r="BG547" s="4"/>
      <c r="BH547" s="4"/>
      <c r="BJ547" s="4"/>
      <c r="BK547" s="4"/>
      <c r="BM547" s="4"/>
      <c r="BN547" s="4"/>
      <c r="BO547" s="4"/>
      <c r="BP547" s="4"/>
      <c r="BQ547" s="4"/>
      <c r="BR547" s="4"/>
      <c r="BS547" s="4"/>
      <c r="BT547" s="4"/>
      <c r="BU547" s="4"/>
      <c r="BV547" s="4"/>
      <c r="BW547" s="4"/>
      <c r="BX547" s="29"/>
      <c r="BY547" s="4"/>
      <c r="BZ547" s="4"/>
      <c r="CA547" s="18"/>
      <c r="CB547" s="18"/>
      <c r="CD547" s="18"/>
      <c r="CE547" s="18"/>
      <c r="CG547" s="18"/>
      <c r="CI547" s="18"/>
      <c r="CK547" s="18"/>
      <c r="CL547" s="18"/>
      <c r="CN547" s="18"/>
      <c r="CO547" s="18"/>
      <c r="CP547" s="18"/>
      <c r="CT547" s="18"/>
      <c r="CU547" s="18"/>
      <c r="CV547" s="18"/>
      <c r="CW547" s="18"/>
      <c r="CX547" s="18"/>
      <c r="CY547" s="18"/>
      <c r="CZ547" s="18"/>
      <c r="DA547" s="18"/>
      <c r="DB547" s="18"/>
      <c r="DC547" s="18"/>
      <c r="DD547" s="18"/>
      <c r="DF547" s="18"/>
      <c r="DH547" s="18"/>
      <c r="ED547" s="31"/>
      <c r="EE547" s="31"/>
      <c r="ET547" s="28"/>
      <c r="EU547" s="28"/>
      <c r="EV547" s="28"/>
      <c r="EW547" s="18"/>
      <c r="FA547" s="18"/>
      <c r="FB547" s="18"/>
      <c r="FC547" s="18"/>
      <c r="FD547" s="18"/>
      <c r="FE547" s="18"/>
      <c r="FF547" s="18"/>
      <c r="FG547" s="18"/>
      <c r="FJ547" s="18"/>
      <c r="FK547" s="18"/>
      <c r="FL547" s="18"/>
      <c r="FM547" s="18"/>
      <c r="FO547" s="18"/>
      <c r="FQ547" s="18"/>
      <c r="FS547" s="18"/>
      <c r="FU547" s="18"/>
      <c r="FV547" s="18"/>
      <c r="FW547" s="18"/>
      <c r="FX547" s="18"/>
      <c r="FY547" s="18"/>
      <c r="FZ547" s="18"/>
      <c r="GB547" s="18"/>
      <c r="GE547" s="18"/>
    </row>
    <row r="548" spans="1:187" s="5" customFormat="1" x14ac:dyDescent="0.2">
      <c r="A548" s="26"/>
      <c r="G548" s="27"/>
      <c r="H548" s="27"/>
      <c r="I548" s="27"/>
      <c r="J548" s="27"/>
      <c r="K548" s="27"/>
      <c r="L548" s="27"/>
      <c r="M548" s="27"/>
      <c r="N548" s="27"/>
      <c r="O548" s="27"/>
      <c r="P548" s="27"/>
      <c r="Q548" s="27"/>
      <c r="R548" s="27"/>
      <c r="S548" s="27"/>
      <c r="T548" s="27"/>
      <c r="U548" s="27"/>
      <c r="V548" s="27"/>
      <c r="W548" s="27"/>
      <c r="X548" s="27"/>
      <c r="Y548" s="27"/>
      <c r="Z548" s="27"/>
      <c r="AA548" s="27"/>
      <c r="AB548" s="27"/>
      <c r="AC548" s="27"/>
      <c r="AD548" s="27"/>
      <c r="AR548" s="4"/>
      <c r="AS548" s="4"/>
      <c r="AU548" s="4"/>
      <c r="AV548" s="4"/>
      <c r="AX548" s="4"/>
      <c r="AY548" s="4"/>
      <c r="BA548" s="4"/>
      <c r="BB548" s="4"/>
      <c r="BD548" s="4"/>
      <c r="BE548" s="4"/>
      <c r="BG548" s="4"/>
      <c r="BH548" s="4"/>
      <c r="BJ548" s="4"/>
      <c r="BK548" s="4"/>
      <c r="BM548" s="4"/>
      <c r="BN548" s="4"/>
      <c r="BO548" s="4"/>
      <c r="BP548" s="4"/>
      <c r="BQ548" s="4"/>
      <c r="BR548" s="4"/>
      <c r="BS548" s="4"/>
      <c r="BT548" s="4"/>
      <c r="BU548" s="4"/>
      <c r="BV548" s="4"/>
      <c r="BW548" s="4"/>
      <c r="BX548" s="29"/>
      <c r="BY548" s="4"/>
      <c r="BZ548" s="4"/>
      <c r="CA548" s="18"/>
      <c r="CB548" s="18"/>
      <c r="CD548" s="18"/>
      <c r="CE548" s="18"/>
      <c r="CG548" s="18"/>
      <c r="CI548" s="18"/>
      <c r="CK548" s="18"/>
      <c r="CL548" s="18"/>
      <c r="CN548" s="18"/>
      <c r="CO548" s="18"/>
      <c r="CP548" s="18"/>
      <c r="CT548" s="18"/>
      <c r="CU548" s="18"/>
      <c r="CV548" s="18"/>
      <c r="CW548" s="18"/>
      <c r="CX548" s="18"/>
      <c r="CY548" s="18"/>
      <c r="CZ548" s="18"/>
      <c r="DA548" s="18"/>
      <c r="DB548" s="18"/>
      <c r="DC548" s="18"/>
      <c r="DD548" s="18"/>
      <c r="DF548" s="18"/>
      <c r="DH548" s="18"/>
      <c r="ED548" s="31"/>
      <c r="EE548" s="31"/>
      <c r="ET548" s="28"/>
      <c r="EU548" s="28"/>
      <c r="EV548" s="28"/>
      <c r="EW548" s="18"/>
      <c r="FA548" s="18"/>
      <c r="FB548" s="18"/>
      <c r="FC548" s="18"/>
      <c r="FD548" s="18"/>
      <c r="FE548" s="18"/>
      <c r="FF548" s="18"/>
      <c r="FG548" s="18"/>
      <c r="FJ548" s="18"/>
      <c r="FK548" s="18"/>
      <c r="FL548" s="18"/>
      <c r="FM548" s="18"/>
      <c r="FO548" s="18"/>
      <c r="FQ548" s="18"/>
      <c r="FS548" s="18"/>
      <c r="FU548" s="18"/>
      <c r="FV548" s="18"/>
      <c r="FW548" s="18"/>
      <c r="FX548" s="18"/>
      <c r="FY548" s="18"/>
      <c r="FZ548" s="18"/>
      <c r="GB548" s="18"/>
      <c r="GE548" s="18"/>
    </row>
    <row r="549" spans="1:187" s="5" customFormat="1" x14ac:dyDescent="0.2">
      <c r="A549" s="26"/>
      <c r="G549" s="27"/>
      <c r="H549" s="27"/>
      <c r="I549" s="27"/>
      <c r="J549" s="27"/>
      <c r="K549" s="27"/>
      <c r="L549" s="27"/>
      <c r="M549" s="27"/>
      <c r="N549" s="27"/>
      <c r="O549" s="27"/>
      <c r="P549" s="27"/>
      <c r="Q549" s="27"/>
      <c r="R549" s="27"/>
      <c r="S549" s="27"/>
      <c r="T549" s="27"/>
      <c r="U549" s="27"/>
      <c r="V549" s="27"/>
      <c r="W549" s="27"/>
      <c r="X549" s="27"/>
      <c r="Y549" s="27"/>
      <c r="Z549" s="27"/>
      <c r="AA549" s="27"/>
      <c r="AB549" s="27"/>
      <c r="AC549" s="27"/>
      <c r="AD549" s="27"/>
      <c r="AR549" s="4"/>
      <c r="AS549" s="4"/>
      <c r="AU549" s="4"/>
      <c r="AV549" s="4"/>
      <c r="AX549" s="4"/>
      <c r="AY549" s="4"/>
      <c r="BA549" s="4"/>
      <c r="BB549" s="4"/>
      <c r="BD549" s="4"/>
      <c r="BE549" s="4"/>
      <c r="BG549" s="4"/>
      <c r="BH549" s="4"/>
      <c r="BJ549" s="4"/>
      <c r="BK549" s="4"/>
      <c r="BM549" s="4"/>
      <c r="BN549" s="4"/>
      <c r="BO549" s="4"/>
      <c r="BP549" s="4"/>
      <c r="BQ549" s="4"/>
      <c r="BR549" s="4"/>
      <c r="BS549" s="4"/>
      <c r="BT549" s="4"/>
      <c r="BU549" s="4"/>
      <c r="BV549" s="4"/>
      <c r="BW549" s="4"/>
      <c r="BX549" s="29"/>
      <c r="BY549" s="4"/>
      <c r="BZ549" s="4"/>
      <c r="CA549" s="18"/>
      <c r="CB549" s="18"/>
      <c r="CD549" s="18"/>
      <c r="CE549" s="18"/>
      <c r="CG549" s="18"/>
      <c r="CI549" s="18"/>
      <c r="CK549" s="18"/>
      <c r="CL549" s="18"/>
      <c r="CN549" s="18"/>
      <c r="CO549" s="18"/>
      <c r="CP549" s="18"/>
      <c r="CT549" s="18"/>
      <c r="CU549" s="18"/>
      <c r="CV549" s="18"/>
      <c r="CW549" s="18"/>
      <c r="CX549" s="18"/>
      <c r="CY549" s="18"/>
      <c r="CZ549" s="18"/>
      <c r="DA549" s="18"/>
      <c r="DB549" s="18"/>
      <c r="DC549" s="18"/>
      <c r="DD549" s="18"/>
      <c r="DF549" s="18"/>
      <c r="DH549" s="18"/>
      <c r="ED549" s="31"/>
      <c r="EE549" s="31"/>
      <c r="ET549" s="28"/>
      <c r="EU549" s="28"/>
      <c r="EV549" s="28"/>
      <c r="EW549" s="18"/>
      <c r="FA549" s="18"/>
      <c r="FB549" s="18"/>
      <c r="FC549" s="18"/>
      <c r="FD549" s="18"/>
      <c r="FE549" s="18"/>
      <c r="FF549" s="18"/>
      <c r="FG549" s="18"/>
      <c r="FJ549" s="18"/>
      <c r="FK549" s="18"/>
      <c r="FL549" s="18"/>
      <c r="FM549" s="18"/>
      <c r="FO549" s="18"/>
      <c r="FQ549" s="18"/>
      <c r="FS549" s="18"/>
      <c r="FU549" s="18"/>
      <c r="FV549" s="18"/>
      <c r="FW549" s="18"/>
      <c r="FX549" s="18"/>
      <c r="FY549" s="18"/>
      <c r="FZ549" s="18"/>
      <c r="GB549" s="18"/>
      <c r="GD549" s="18"/>
      <c r="GE549" s="18"/>
    </row>
    <row r="550" spans="1:187" s="5" customFormat="1" x14ac:dyDescent="0.2">
      <c r="A550" s="26"/>
      <c r="G550" s="27"/>
      <c r="H550" s="27"/>
      <c r="I550" s="27"/>
      <c r="J550" s="27"/>
      <c r="K550" s="27"/>
      <c r="L550" s="27"/>
      <c r="M550" s="27"/>
      <c r="N550" s="27"/>
      <c r="O550" s="27"/>
      <c r="P550" s="27"/>
      <c r="Q550" s="27"/>
      <c r="R550" s="27"/>
      <c r="S550" s="27"/>
      <c r="T550" s="27"/>
      <c r="U550" s="27"/>
      <c r="V550" s="27"/>
      <c r="W550" s="27"/>
      <c r="X550" s="27"/>
      <c r="Y550" s="27"/>
      <c r="Z550" s="27"/>
      <c r="AA550" s="27"/>
      <c r="AB550" s="27"/>
      <c r="AC550" s="27"/>
      <c r="AD550" s="27"/>
      <c r="AR550" s="4"/>
      <c r="AS550" s="4"/>
      <c r="AU550" s="4"/>
      <c r="AV550" s="4"/>
      <c r="AX550" s="4"/>
      <c r="AY550" s="4"/>
      <c r="BA550" s="4"/>
      <c r="BB550" s="4"/>
      <c r="BD550" s="4"/>
      <c r="BE550" s="4"/>
      <c r="BG550" s="4"/>
      <c r="BH550" s="4"/>
      <c r="BJ550" s="4"/>
      <c r="BK550" s="4"/>
      <c r="BM550" s="4"/>
      <c r="BN550" s="4"/>
      <c r="BO550" s="4"/>
      <c r="BP550" s="4"/>
      <c r="BQ550" s="4"/>
      <c r="BR550" s="4"/>
      <c r="BS550" s="4"/>
      <c r="BT550" s="4"/>
      <c r="BU550" s="4"/>
      <c r="BV550" s="4"/>
      <c r="BW550" s="4"/>
      <c r="BX550" s="29"/>
      <c r="BY550" s="4"/>
      <c r="BZ550" s="4"/>
      <c r="CA550" s="18"/>
      <c r="CB550" s="18"/>
      <c r="CD550" s="18"/>
      <c r="CE550" s="18"/>
      <c r="CG550" s="18"/>
      <c r="CI550" s="18"/>
      <c r="CK550" s="18"/>
      <c r="CL550" s="18"/>
      <c r="CN550" s="18"/>
      <c r="CO550" s="18"/>
      <c r="CP550" s="18"/>
      <c r="CT550" s="18"/>
      <c r="CU550" s="18"/>
      <c r="CV550" s="18"/>
      <c r="CW550" s="18"/>
      <c r="CX550" s="18"/>
      <c r="CY550" s="18"/>
      <c r="CZ550" s="18"/>
      <c r="DA550" s="18"/>
      <c r="DB550" s="18"/>
      <c r="DC550" s="18"/>
      <c r="DD550" s="18"/>
      <c r="DF550" s="18"/>
      <c r="DH550" s="18"/>
      <c r="ED550" s="31"/>
      <c r="EE550" s="31"/>
      <c r="ET550" s="28"/>
      <c r="EU550" s="28"/>
      <c r="EV550" s="28"/>
      <c r="EW550" s="18"/>
      <c r="FA550" s="18"/>
      <c r="FB550" s="18"/>
      <c r="FC550" s="18"/>
      <c r="FD550" s="18"/>
      <c r="FE550" s="18"/>
      <c r="FF550" s="18"/>
      <c r="FG550" s="18"/>
      <c r="FJ550" s="18"/>
      <c r="FK550" s="18"/>
      <c r="FL550" s="18"/>
      <c r="FM550" s="18"/>
      <c r="FO550" s="18"/>
      <c r="FQ550" s="18"/>
      <c r="FS550" s="18"/>
      <c r="FU550" s="18"/>
      <c r="FV550" s="18"/>
      <c r="FW550" s="18"/>
      <c r="FX550" s="18"/>
      <c r="FY550" s="18"/>
      <c r="FZ550" s="18"/>
      <c r="GB550" s="18"/>
      <c r="GE550" s="18"/>
    </row>
    <row r="551" spans="1:187" s="5" customFormat="1" x14ac:dyDescent="0.2">
      <c r="A551" s="26"/>
      <c r="G551" s="27"/>
      <c r="H551" s="27"/>
      <c r="I551" s="27"/>
      <c r="J551" s="27"/>
      <c r="K551" s="27"/>
      <c r="L551" s="27"/>
      <c r="M551" s="27"/>
      <c r="N551" s="27"/>
      <c r="O551" s="27"/>
      <c r="P551" s="27"/>
      <c r="Q551" s="27"/>
      <c r="R551" s="27"/>
      <c r="S551" s="27"/>
      <c r="T551" s="27"/>
      <c r="U551" s="27"/>
      <c r="V551" s="27"/>
      <c r="W551" s="27"/>
      <c r="X551" s="27"/>
      <c r="Y551" s="27"/>
      <c r="Z551" s="27"/>
      <c r="AA551" s="27"/>
      <c r="AB551" s="27"/>
      <c r="AC551" s="27"/>
      <c r="AD551" s="27"/>
      <c r="AR551" s="4"/>
      <c r="AS551" s="4"/>
      <c r="AU551" s="4"/>
      <c r="AV551" s="4"/>
      <c r="AX551" s="4"/>
      <c r="AY551" s="4"/>
      <c r="BA551" s="4"/>
      <c r="BB551" s="4"/>
      <c r="BD551" s="4"/>
      <c r="BE551" s="4"/>
      <c r="BG551" s="4"/>
      <c r="BH551" s="4"/>
      <c r="BJ551" s="4"/>
      <c r="BK551" s="4"/>
      <c r="BM551" s="4"/>
      <c r="BN551" s="4"/>
      <c r="BO551" s="4"/>
      <c r="BP551" s="4"/>
      <c r="BQ551" s="4"/>
      <c r="BR551" s="4"/>
      <c r="BS551" s="4"/>
      <c r="BT551" s="4"/>
      <c r="BU551" s="4"/>
      <c r="BV551" s="4"/>
      <c r="BW551" s="4"/>
      <c r="BX551" s="29"/>
      <c r="BY551" s="4"/>
      <c r="BZ551" s="4"/>
      <c r="CA551" s="18"/>
      <c r="CB551" s="18"/>
      <c r="CD551" s="18"/>
      <c r="CE551" s="18"/>
      <c r="CG551" s="18"/>
      <c r="CI551" s="18"/>
      <c r="CK551" s="18"/>
      <c r="CL551" s="18"/>
      <c r="CN551" s="18"/>
      <c r="CO551" s="18"/>
      <c r="CP551" s="18"/>
      <c r="CT551" s="18"/>
      <c r="CU551" s="18"/>
      <c r="CV551" s="18"/>
      <c r="CW551" s="18"/>
      <c r="CX551" s="18"/>
      <c r="CY551" s="18"/>
      <c r="CZ551" s="18"/>
      <c r="DA551" s="18"/>
      <c r="DB551" s="18"/>
      <c r="DC551" s="18"/>
      <c r="DD551" s="18"/>
      <c r="DF551" s="18"/>
      <c r="DH551" s="18"/>
      <c r="ED551" s="31"/>
      <c r="EE551" s="31"/>
      <c r="ET551" s="28"/>
      <c r="EU551" s="28"/>
      <c r="EV551" s="28"/>
      <c r="EW551" s="18"/>
      <c r="EX551" s="18"/>
      <c r="EY551" s="18"/>
      <c r="EZ551" s="18"/>
      <c r="FA551" s="18"/>
      <c r="FB551" s="18"/>
      <c r="FC551" s="18"/>
      <c r="FD551" s="18"/>
      <c r="FE551" s="18"/>
      <c r="FF551" s="18"/>
      <c r="FG551" s="18"/>
      <c r="FH551" s="18"/>
      <c r="FI551" s="18"/>
      <c r="FJ551" s="18"/>
      <c r="FK551" s="18"/>
      <c r="FL551" s="18"/>
      <c r="FM551" s="18"/>
      <c r="FO551" s="18"/>
      <c r="FP551" s="18"/>
      <c r="FQ551" s="18"/>
      <c r="FS551" s="18"/>
      <c r="FU551" s="18"/>
      <c r="FV551" s="18"/>
      <c r="FW551" s="18"/>
      <c r="FX551" s="18"/>
      <c r="FY551" s="18"/>
      <c r="FZ551" s="18"/>
      <c r="GB551" s="18"/>
      <c r="GE551" s="18"/>
    </row>
    <row r="552" spans="1:187" s="5" customFormat="1" x14ac:dyDescent="0.2">
      <c r="A552" s="26"/>
      <c r="G552" s="27"/>
      <c r="H552" s="27"/>
      <c r="I552" s="27"/>
      <c r="J552" s="27"/>
      <c r="K552" s="27"/>
      <c r="L552" s="27"/>
      <c r="M552" s="27"/>
      <c r="N552" s="27"/>
      <c r="O552" s="27"/>
      <c r="P552" s="27"/>
      <c r="Q552" s="27"/>
      <c r="R552" s="27"/>
      <c r="S552" s="27"/>
      <c r="T552" s="27"/>
      <c r="U552" s="27"/>
      <c r="V552" s="27"/>
      <c r="W552" s="27"/>
      <c r="X552" s="27"/>
      <c r="Y552" s="27"/>
      <c r="Z552" s="27"/>
      <c r="AA552" s="27"/>
      <c r="AB552" s="27"/>
      <c r="AC552" s="27"/>
      <c r="AD552" s="27"/>
      <c r="AR552" s="4"/>
      <c r="AS552" s="4"/>
      <c r="AU552" s="4"/>
      <c r="AV552" s="4"/>
      <c r="AX552" s="4"/>
      <c r="AY552" s="4"/>
      <c r="BA552" s="4"/>
      <c r="BB552" s="4"/>
      <c r="BD552" s="4"/>
      <c r="BE552" s="4"/>
      <c r="BG552" s="4"/>
      <c r="BH552" s="4"/>
      <c r="BJ552" s="4"/>
      <c r="BK552" s="4"/>
      <c r="BM552" s="4"/>
      <c r="BN552" s="4"/>
      <c r="BO552" s="4"/>
      <c r="BP552" s="4"/>
      <c r="BQ552" s="4"/>
      <c r="BR552" s="4"/>
      <c r="BS552" s="4"/>
      <c r="BT552" s="4"/>
      <c r="BU552" s="4"/>
      <c r="BV552" s="4"/>
      <c r="BW552" s="4"/>
      <c r="BX552" s="29"/>
      <c r="BY552" s="4"/>
      <c r="BZ552" s="4"/>
      <c r="CA552" s="18"/>
      <c r="CB552" s="18"/>
      <c r="CD552" s="18"/>
      <c r="CE552" s="18"/>
      <c r="CG552" s="18"/>
      <c r="CI552" s="18"/>
      <c r="CK552" s="18"/>
      <c r="CL552" s="18"/>
      <c r="CN552" s="18"/>
      <c r="CO552" s="18"/>
      <c r="CP552" s="18"/>
      <c r="CT552" s="18"/>
      <c r="CU552" s="18"/>
      <c r="CV552" s="18"/>
      <c r="CW552" s="18"/>
      <c r="CX552" s="18"/>
      <c r="CY552" s="18"/>
      <c r="CZ552" s="18"/>
      <c r="DA552" s="18"/>
      <c r="DB552" s="18"/>
      <c r="DC552" s="18"/>
      <c r="DD552" s="18"/>
      <c r="DF552" s="18"/>
      <c r="DH552" s="18"/>
      <c r="ED552" s="31"/>
      <c r="EE552" s="31"/>
      <c r="ET552" s="28"/>
      <c r="EU552" s="28"/>
      <c r="EV552" s="28"/>
      <c r="EW552" s="18"/>
      <c r="FA552" s="18"/>
      <c r="FB552" s="18"/>
      <c r="FC552" s="18"/>
      <c r="FD552" s="18"/>
      <c r="FE552" s="18"/>
      <c r="FF552" s="18"/>
      <c r="FG552" s="18"/>
      <c r="FJ552" s="18"/>
      <c r="FK552" s="18"/>
      <c r="FL552" s="18"/>
      <c r="FM552" s="18"/>
      <c r="FO552" s="18"/>
      <c r="FQ552" s="18"/>
      <c r="FS552" s="18"/>
      <c r="FU552" s="18"/>
      <c r="FV552" s="18"/>
      <c r="FW552" s="18"/>
      <c r="FX552" s="18"/>
      <c r="FY552" s="18"/>
      <c r="FZ552" s="18"/>
      <c r="GB552" s="18"/>
      <c r="GE552" s="18"/>
    </row>
    <row r="553" spans="1:187" s="5" customFormat="1" x14ac:dyDescent="0.2">
      <c r="A553" s="26"/>
      <c r="G553" s="27"/>
      <c r="H553" s="27"/>
      <c r="I553" s="27"/>
      <c r="J553" s="27"/>
      <c r="K553" s="27"/>
      <c r="L553" s="27"/>
      <c r="M553" s="27"/>
      <c r="N553" s="27"/>
      <c r="O553" s="27"/>
      <c r="P553" s="27"/>
      <c r="Q553" s="27"/>
      <c r="R553" s="27"/>
      <c r="S553" s="27"/>
      <c r="T553" s="27"/>
      <c r="U553" s="27"/>
      <c r="V553" s="27"/>
      <c r="W553" s="27"/>
      <c r="X553" s="27"/>
      <c r="Y553" s="27"/>
      <c r="Z553" s="27"/>
      <c r="AA553" s="27"/>
      <c r="AB553" s="27"/>
      <c r="AC553" s="27"/>
      <c r="AD553" s="27"/>
      <c r="AR553" s="4"/>
      <c r="AS553" s="4"/>
      <c r="AU553" s="4"/>
      <c r="AV553" s="4"/>
      <c r="AX553" s="4"/>
      <c r="AY553" s="4"/>
      <c r="BA553" s="4"/>
      <c r="BB553" s="4"/>
      <c r="BD553" s="4"/>
      <c r="BE553" s="4"/>
      <c r="BG553" s="4"/>
      <c r="BH553" s="4"/>
      <c r="BJ553" s="4"/>
      <c r="BK553" s="4"/>
      <c r="BM553" s="4"/>
      <c r="BN553" s="4"/>
      <c r="BO553" s="4"/>
      <c r="BP553" s="4"/>
      <c r="BQ553" s="4"/>
      <c r="BR553" s="4"/>
      <c r="BS553" s="4"/>
      <c r="BT553" s="4"/>
      <c r="BU553" s="4"/>
      <c r="BV553" s="4"/>
      <c r="BW553" s="4"/>
      <c r="BX553" s="29"/>
      <c r="BY553" s="4"/>
      <c r="BZ553" s="4"/>
      <c r="CA553" s="18"/>
      <c r="CB553" s="18"/>
      <c r="CD553" s="18"/>
      <c r="CE553" s="18"/>
      <c r="CG553" s="18"/>
      <c r="CI553" s="18"/>
      <c r="CK553" s="18"/>
      <c r="CL553" s="18"/>
      <c r="CN553" s="18"/>
      <c r="CO553" s="18"/>
      <c r="CP553" s="18"/>
      <c r="CT553" s="18"/>
      <c r="CU553" s="18"/>
      <c r="CV553" s="18"/>
      <c r="CW553" s="18"/>
      <c r="CX553" s="18"/>
      <c r="CY553" s="18"/>
      <c r="CZ553" s="18"/>
      <c r="DA553" s="18"/>
      <c r="DB553" s="18"/>
      <c r="DC553" s="18"/>
      <c r="DD553" s="18"/>
      <c r="DF553" s="18"/>
      <c r="DH553" s="18"/>
      <c r="ED553" s="31"/>
      <c r="EE553" s="31"/>
      <c r="ET553" s="28"/>
      <c r="EU553" s="28"/>
      <c r="EV553" s="28"/>
      <c r="EW553" s="18"/>
      <c r="FA553" s="18"/>
      <c r="FB553" s="18"/>
      <c r="FC553" s="18"/>
      <c r="FD553" s="18"/>
      <c r="FE553" s="18"/>
      <c r="FF553" s="18"/>
      <c r="FG553" s="18"/>
      <c r="FJ553" s="18"/>
      <c r="FK553" s="18"/>
      <c r="FL553" s="18"/>
      <c r="FM553" s="18"/>
      <c r="FO553" s="18"/>
      <c r="FQ553" s="18"/>
      <c r="FS553" s="18"/>
      <c r="FU553" s="18"/>
      <c r="FV553" s="18"/>
      <c r="FW553" s="18"/>
      <c r="FX553" s="18"/>
      <c r="FY553" s="18"/>
      <c r="FZ553" s="18"/>
      <c r="GB553" s="18"/>
      <c r="GE553" s="18"/>
    </row>
    <row r="554" spans="1:187" s="5" customFormat="1" x14ac:dyDescent="0.2">
      <c r="A554" s="26"/>
      <c r="G554" s="27"/>
      <c r="H554" s="27"/>
      <c r="I554" s="27"/>
      <c r="J554" s="27"/>
      <c r="K554" s="27"/>
      <c r="L554" s="27"/>
      <c r="M554" s="27"/>
      <c r="N554" s="27"/>
      <c r="O554" s="27"/>
      <c r="P554" s="27"/>
      <c r="Q554" s="27"/>
      <c r="R554" s="27"/>
      <c r="S554" s="27"/>
      <c r="T554" s="27"/>
      <c r="U554" s="27"/>
      <c r="V554" s="27"/>
      <c r="W554" s="27"/>
      <c r="X554" s="27"/>
      <c r="Y554" s="27"/>
      <c r="Z554" s="27"/>
      <c r="AA554" s="27"/>
      <c r="AB554" s="27"/>
      <c r="AC554" s="27"/>
      <c r="AD554" s="27"/>
      <c r="AR554" s="4"/>
      <c r="AS554" s="4"/>
      <c r="AU554" s="4"/>
      <c r="AV554" s="4"/>
      <c r="AX554" s="4"/>
      <c r="AY554" s="4"/>
      <c r="BA554" s="4"/>
      <c r="BB554" s="4"/>
      <c r="BD554" s="4"/>
      <c r="BE554" s="4"/>
      <c r="BG554" s="4"/>
      <c r="BH554" s="4"/>
      <c r="BJ554" s="4"/>
      <c r="BK554" s="4"/>
      <c r="BM554" s="4"/>
      <c r="BN554" s="4"/>
      <c r="BO554" s="4"/>
      <c r="BP554" s="4"/>
      <c r="BQ554" s="4"/>
      <c r="BR554" s="4"/>
      <c r="BS554" s="4"/>
      <c r="BT554" s="4"/>
      <c r="BU554" s="4"/>
      <c r="BV554" s="4"/>
      <c r="BW554" s="4"/>
      <c r="BX554" s="29"/>
      <c r="BY554" s="4"/>
      <c r="BZ554" s="4"/>
      <c r="CA554" s="18"/>
      <c r="CB554" s="18"/>
      <c r="CD554" s="18"/>
      <c r="CE554" s="18"/>
      <c r="CG554" s="18"/>
      <c r="CI554" s="18"/>
      <c r="CK554" s="18"/>
      <c r="CL554" s="18"/>
      <c r="CN554" s="18"/>
      <c r="CO554" s="18"/>
      <c r="CP554" s="18"/>
      <c r="CT554" s="18"/>
      <c r="CU554" s="18"/>
      <c r="CV554" s="18"/>
      <c r="CW554" s="18"/>
      <c r="CX554" s="18"/>
      <c r="CY554" s="18"/>
      <c r="CZ554" s="18"/>
      <c r="DA554" s="18"/>
      <c r="DB554" s="18"/>
      <c r="DC554" s="18"/>
      <c r="DD554" s="18"/>
      <c r="DF554" s="18"/>
      <c r="DH554" s="18"/>
      <c r="ED554" s="31"/>
      <c r="EE554" s="31"/>
      <c r="ET554" s="28"/>
      <c r="EU554" s="28"/>
      <c r="EV554" s="28"/>
      <c r="EW554" s="18"/>
      <c r="FA554" s="18"/>
      <c r="FB554" s="18"/>
      <c r="FC554" s="18"/>
      <c r="FD554" s="18"/>
      <c r="FE554" s="18"/>
      <c r="FF554" s="18"/>
      <c r="FG554" s="18"/>
      <c r="FJ554" s="18"/>
      <c r="FK554" s="18"/>
      <c r="FL554" s="18"/>
      <c r="FM554" s="18"/>
      <c r="FO554" s="18"/>
      <c r="FQ554" s="18"/>
      <c r="FS554" s="18"/>
      <c r="FU554" s="18"/>
      <c r="FV554" s="18"/>
      <c r="FW554" s="18"/>
      <c r="FX554" s="18"/>
      <c r="FY554" s="18"/>
      <c r="FZ554" s="18"/>
      <c r="GB554" s="18"/>
      <c r="GD554" s="18"/>
      <c r="GE554" s="18"/>
    </row>
    <row r="555" spans="1:187" s="5" customFormat="1" x14ac:dyDescent="0.2">
      <c r="A555" s="26"/>
      <c r="G555" s="27"/>
      <c r="H555" s="27"/>
      <c r="I555" s="27"/>
      <c r="J555" s="27"/>
      <c r="K555" s="27"/>
      <c r="L555" s="27"/>
      <c r="M555" s="27"/>
      <c r="N555" s="27"/>
      <c r="O555" s="27"/>
      <c r="P555" s="27"/>
      <c r="Q555" s="27"/>
      <c r="R555" s="27"/>
      <c r="S555" s="27"/>
      <c r="T555" s="27"/>
      <c r="U555" s="27"/>
      <c r="V555" s="27"/>
      <c r="W555" s="27"/>
      <c r="X555" s="27"/>
      <c r="Y555" s="27"/>
      <c r="Z555" s="27"/>
      <c r="AA555" s="27"/>
      <c r="AB555" s="27"/>
      <c r="AC555" s="27"/>
      <c r="AD555" s="27"/>
      <c r="AR555" s="4"/>
      <c r="AS555" s="4"/>
      <c r="AU555" s="4"/>
      <c r="AV555" s="4"/>
      <c r="AX555" s="4"/>
      <c r="AY555" s="4"/>
      <c r="BA555" s="4"/>
      <c r="BB555" s="4"/>
      <c r="BD555" s="4"/>
      <c r="BE555" s="4"/>
      <c r="BG555" s="4"/>
      <c r="BH555" s="4"/>
      <c r="BJ555" s="4"/>
      <c r="BK555" s="4"/>
      <c r="BM555" s="4"/>
      <c r="BN555" s="4"/>
      <c r="BO555" s="4"/>
      <c r="BP555" s="4"/>
      <c r="BQ555" s="4"/>
      <c r="BR555" s="4"/>
      <c r="BS555" s="4"/>
      <c r="BT555" s="4"/>
      <c r="BU555" s="4"/>
      <c r="BV555" s="4"/>
      <c r="BW555" s="4"/>
      <c r="BX555" s="29"/>
      <c r="BY555" s="4"/>
      <c r="BZ555" s="4"/>
      <c r="CA555" s="18"/>
      <c r="CB555" s="18"/>
      <c r="CD555" s="18"/>
      <c r="CE555" s="18"/>
      <c r="CG555" s="18"/>
      <c r="CI555" s="18"/>
      <c r="CK555" s="18"/>
      <c r="CL555" s="18"/>
      <c r="CN555" s="18"/>
      <c r="CO555" s="18"/>
      <c r="CP555" s="18"/>
      <c r="CT555" s="18"/>
      <c r="CU555" s="18"/>
      <c r="CV555" s="18"/>
      <c r="CW555" s="18"/>
      <c r="CX555" s="18"/>
      <c r="CY555" s="18"/>
      <c r="CZ555" s="18"/>
      <c r="DA555" s="18"/>
      <c r="DB555" s="18"/>
      <c r="DC555" s="18"/>
      <c r="DD555" s="18"/>
      <c r="DF555" s="18"/>
      <c r="DH555" s="18"/>
      <c r="ED555" s="31"/>
      <c r="EE555" s="31"/>
      <c r="ET555" s="28"/>
      <c r="EU555" s="28"/>
      <c r="EV555" s="28"/>
      <c r="FA555" s="18"/>
      <c r="FB555" s="18"/>
      <c r="FC555" s="18"/>
      <c r="FD555" s="18"/>
      <c r="FE555" s="18"/>
      <c r="FF555" s="18"/>
      <c r="FG555" s="18"/>
      <c r="FJ555" s="18"/>
      <c r="FK555" s="18"/>
      <c r="FL555" s="18"/>
      <c r="FM555" s="18"/>
      <c r="FO555" s="18"/>
      <c r="FQ555" s="18"/>
      <c r="FS555" s="18"/>
      <c r="FU555" s="18"/>
      <c r="FV555" s="18"/>
      <c r="FW555" s="18"/>
      <c r="FX555" s="18"/>
      <c r="FY555" s="18"/>
      <c r="FZ555" s="18"/>
      <c r="GB555" s="18"/>
      <c r="GE555" s="18"/>
    </row>
    <row r="556" spans="1:187" s="5" customFormat="1" x14ac:dyDescent="0.2">
      <c r="A556" s="26"/>
      <c r="G556" s="27"/>
      <c r="H556" s="27"/>
      <c r="I556" s="27"/>
      <c r="J556" s="27"/>
      <c r="K556" s="27"/>
      <c r="L556" s="27"/>
      <c r="M556" s="27"/>
      <c r="N556" s="27"/>
      <c r="O556" s="27"/>
      <c r="P556" s="27"/>
      <c r="Q556" s="27"/>
      <c r="R556" s="27"/>
      <c r="S556" s="27"/>
      <c r="T556" s="27"/>
      <c r="U556" s="27"/>
      <c r="V556" s="27"/>
      <c r="W556" s="27"/>
      <c r="X556" s="27"/>
      <c r="Y556" s="27"/>
      <c r="Z556" s="27"/>
      <c r="AA556" s="27"/>
      <c r="AB556" s="27"/>
      <c r="AC556" s="27"/>
      <c r="AD556" s="27"/>
      <c r="AR556" s="4"/>
      <c r="AS556" s="4"/>
      <c r="AU556" s="4"/>
      <c r="AV556" s="4"/>
      <c r="AX556" s="4"/>
      <c r="AY556" s="4"/>
      <c r="BA556" s="4"/>
      <c r="BB556" s="4"/>
      <c r="BD556" s="4"/>
      <c r="BE556" s="4"/>
      <c r="BG556" s="4"/>
      <c r="BH556" s="4"/>
      <c r="BJ556" s="4"/>
      <c r="BK556" s="4"/>
      <c r="BM556" s="4"/>
      <c r="BN556" s="4"/>
      <c r="BO556" s="4"/>
      <c r="BP556" s="4"/>
      <c r="BQ556" s="4"/>
      <c r="BR556" s="4"/>
      <c r="BS556" s="4"/>
      <c r="BT556" s="4"/>
      <c r="BU556" s="4"/>
      <c r="BV556" s="4"/>
      <c r="BW556" s="4"/>
      <c r="BX556" s="29"/>
      <c r="BY556" s="4"/>
      <c r="BZ556" s="4"/>
      <c r="CA556" s="18"/>
      <c r="CB556" s="18"/>
      <c r="CD556" s="18"/>
      <c r="CE556" s="18"/>
      <c r="CG556" s="18"/>
      <c r="CI556" s="18"/>
      <c r="CK556" s="18"/>
      <c r="CL556" s="18"/>
      <c r="CN556" s="18"/>
      <c r="CO556" s="18"/>
      <c r="CP556" s="18"/>
      <c r="CT556" s="18"/>
      <c r="CU556" s="18"/>
      <c r="CV556" s="18"/>
      <c r="CW556" s="18"/>
      <c r="CX556" s="18"/>
      <c r="CY556" s="18"/>
      <c r="CZ556" s="18"/>
      <c r="DA556" s="18"/>
      <c r="DB556" s="18"/>
      <c r="DC556" s="18"/>
      <c r="DD556" s="18"/>
      <c r="DF556" s="18"/>
      <c r="DH556" s="18"/>
      <c r="ED556" s="31"/>
      <c r="EE556" s="31"/>
      <c r="ET556" s="28"/>
      <c r="EU556" s="28"/>
      <c r="EV556" s="28"/>
      <c r="EW556" s="18"/>
      <c r="FA556" s="18"/>
      <c r="FB556" s="18"/>
      <c r="FC556" s="18"/>
      <c r="FD556" s="18"/>
      <c r="FE556" s="18"/>
      <c r="FF556" s="18"/>
      <c r="FG556" s="18"/>
      <c r="FJ556" s="18"/>
      <c r="FK556" s="18"/>
      <c r="FL556" s="18"/>
      <c r="FM556" s="18"/>
      <c r="FO556" s="18"/>
      <c r="FQ556" s="18"/>
      <c r="FS556" s="18"/>
      <c r="FU556" s="18"/>
      <c r="FV556" s="18"/>
      <c r="FW556" s="18"/>
      <c r="FX556" s="18"/>
      <c r="FY556" s="18"/>
      <c r="FZ556" s="18"/>
      <c r="GB556" s="18"/>
      <c r="GE556" s="18"/>
    </row>
    <row r="557" spans="1:187" s="5" customFormat="1" x14ac:dyDescent="0.2">
      <c r="A557" s="26"/>
      <c r="G557" s="27"/>
      <c r="H557" s="27"/>
      <c r="I557" s="27"/>
      <c r="J557" s="27"/>
      <c r="K557" s="27"/>
      <c r="L557" s="27"/>
      <c r="M557" s="27"/>
      <c r="N557" s="27"/>
      <c r="O557" s="27"/>
      <c r="P557" s="27"/>
      <c r="Q557" s="27"/>
      <c r="R557" s="27"/>
      <c r="S557" s="27"/>
      <c r="T557" s="27"/>
      <c r="U557" s="27"/>
      <c r="V557" s="27"/>
      <c r="W557" s="27"/>
      <c r="X557" s="27"/>
      <c r="Y557" s="27"/>
      <c r="Z557" s="27"/>
      <c r="AA557" s="27"/>
      <c r="AB557" s="27"/>
      <c r="AC557" s="27"/>
      <c r="AD557" s="27"/>
      <c r="AR557" s="4"/>
      <c r="AS557" s="4"/>
      <c r="AU557" s="4"/>
      <c r="AV557" s="4"/>
      <c r="AX557" s="4"/>
      <c r="AY557" s="4"/>
      <c r="BA557" s="4"/>
      <c r="BB557" s="4"/>
      <c r="BD557" s="4"/>
      <c r="BE557" s="4"/>
      <c r="BG557" s="4"/>
      <c r="BH557" s="4"/>
      <c r="BJ557" s="4"/>
      <c r="BK557" s="4"/>
      <c r="BM557" s="4"/>
      <c r="BN557" s="4"/>
      <c r="BO557" s="4"/>
      <c r="BP557" s="4"/>
      <c r="BQ557" s="4"/>
      <c r="BR557" s="4"/>
      <c r="BS557" s="4"/>
      <c r="BT557" s="4"/>
      <c r="BU557" s="4"/>
      <c r="BV557" s="4"/>
      <c r="BW557" s="4"/>
      <c r="BX557" s="29"/>
      <c r="BY557" s="4"/>
      <c r="BZ557" s="4"/>
      <c r="CA557" s="18"/>
      <c r="CB557" s="18"/>
      <c r="CD557" s="18"/>
      <c r="CE557" s="18"/>
      <c r="CG557" s="18"/>
      <c r="CI557" s="18"/>
      <c r="CK557" s="18"/>
      <c r="CL557" s="18"/>
      <c r="CN557" s="18"/>
      <c r="CO557" s="18"/>
      <c r="CP557" s="18"/>
      <c r="CT557" s="18"/>
      <c r="CU557" s="18"/>
      <c r="CV557" s="18"/>
      <c r="CW557" s="18"/>
      <c r="CX557" s="18"/>
      <c r="CY557" s="18"/>
      <c r="CZ557" s="18"/>
      <c r="DA557" s="18"/>
      <c r="DB557" s="18"/>
      <c r="DC557" s="18"/>
      <c r="DD557" s="18"/>
      <c r="DF557" s="18"/>
      <c r="DH557" s="18"/>
      <c r="ED557" s="31"/>
      <c r="EE557" s="31"/>
      <c r="ET557" s="28"/>
      <c r="EU557" s="28"/>
      <c r="EV557" s="28"/>
      <c r="EW557" s="18"/>
      <c r="FA557" s="18"/>
      <c r="FB557" s="18"/>
      <c r="FC557" s="18"/>
      <c r="FD557" s="18"/>
      <c r="FE557" s="18"/>
      <c r="FF557" s="18"/>
      <c r="FG557" s="18"/>
      <c r="FJ557" s="18"/>
      <c r="FK557" s="18"/>
      <c r="FL557" s="18"/>
      <c r="FM557" s="18"/>
      <c r="FO557" s="18"/>
      <c r="FQ557" s="18"/>
      <c r="FS557" s="18"/>
      <c r="FU557" s="18"/>
      <c r="FV557" s="18"/>
      <c r="FW557" s="18"/>
      <c r="FX557" s="18"/>
      <c r="FY557" s="18"/>
      <c r="FZ557" s="18"/>
      <c r="GB557" s="18"/>
      <c r="GE557" s="18"/>
    </row>
    <row r="558" spans="1:187" s="5" customFormat="1" x14ac:dyDescent="0.2">
      <c r="A558" s="26"/>
      <c r="G558" s="27"/>
      <c r="H558" s="27"/>
      <c r="I558" s="27"/>
      <c r="J558" s="27"/>
      <c r="K558" s="27"/>
      <c r="L558" s="27"/>
      <c r="M558" s="27"/>
      <c r="N558" s="27"/>
      <c r="O558" s="27"/>
      <c r="P558" s="27"/>
      <c r="Q558" s="27"/>
      <c r="R558" s="27"/>
      <c r="S558" s="27"/>
      <c r="T558" s="27"/>
      <c r="U558" s="27"/>
      <c r="V558" s="27"/>
      <c r="W558" s="27"/>
      <c r="X558" s="27"/>
      <c r="Y558" s="27"/>
      <c r="Z558" s="27"/>
      <c r="AA558" s="27"/>
      <c r="AB558" s="27"/>
      <c r="AC558" s="27"/>
      <c r="AD558" s="27"/>
      <c r="AR558" s="4"/>
      <c r="AS558" s="4"/>
      <c r="AU558" s="4"/>
      <c r="AV558" s="4"/>
      <c r="AX558" s="4"/>
      <c r="AY558" s="4"/>
      <c r="BA558" s="4"/>
      <c r="BB558" s="4"/>
      <c r="BD558" s="4"/>
      <c r="BE558" s="4"/>
      <c r="BG558" s="4"/>
      <c r="BH558" s="4"/>
      <c r="BJ558" s="4"/>
      <c r="BK558" s="4"/>
      <c r="BM558" s="4"/>
      <c r="BN558" s="4"/>
      <c r="BO558" s="4"/>
      <c r="BP558" s="4"/>
      <c r="BQ558" s="4"/>
      <c r="BR558" s="4"/>
      <c r="BS558" s="4"/>
      <c r="BT558" s="4"/>
      <c r="BU558" s="4"/>
      <c r="BV558" s="4"/>
      <c r="BW558" s="4"/>
      <c r="BX558" s="29"/>
      <c r="BY558" s="4"/>
      <c r="BZ558" s="4"/>
      <c r="CA558" s="18"/>
      <c r="CB558" s="18"/>
      <c r="CD558" s="18"/>
      <c r="CE558" s="18"/>
      <c r="CG558" s="18"/>
      <c r="CI558" s="18"/>
      <c r="CK558" s="18"/>
      <c r="CL558" s="18"/>
      <c r="CN558" s="18"/>
      <c r="CO558" s="18"/>
      <c r="CP558" s="18"/>
      <c r="CT558" s="18"/>
      <c r="CU558" s="18"/>
      <c r="CV558" s="18"/>
      <c r="CW558" s="18"/>
      <c r="CX558" s="18"/>
      <c r="CY558" s="18"/>
      <c r="CZ558" s="18"/>
      <c r="DA558" s="18"/>
      <c r="DB558" s="18"/>
      <c r="DC558" s="18"/>
      <c r="DD558" s="18"/>
      <c r="DF558" s="18"/>
      <c r="DH558" s="18"/>
      <c r="ED558" s="31"/>
      <c r="EE558" s="31"/>
      <c r="ET558" s="28"/>
      <c r="EU558" s="28"/>
      <c r="EV558" s="28"/>
      <c r="EW558" s="18"/>
      <c r="FA558" s="18"/>
      <c r="FB558" s="18"/>
      <c r="FC558" s="18"/>
      <c r="FD558" s="18"/>
      <c r="FE558" s="18"/>
      <c r="FF558" s="18"/>
      <c r="FG558" s="18"/>
      <c r="FJ558" s="18"/>
      <c r="FK558" s="18"/>
      <c r="FL558" s="18"/>
      <c r="FM558" s="18"/>
      <c r="FO558" s="18"/>
      <c r="FQ558" s="18"/>
      <c r="FS558" s="18"/>
      <c r="FU558" s="18"/>
      <c r="FV558" s="18"/>
      <c r="FW558" s="18"/>
      <c r="FX558" s="18"/>
      <c r="FY558" s="18"/>
      <c r="FZ558" s="18"/>
      <c r="GB558" s="18"/>
      <c r="GE558" s="18"/>
    </row>
    <row r="559" spans="1:187" s="5" customFormat="1" x14ac:dyDescent="0.2">
      <c r="A559" s="26"/>
      <c r="G559" s="27"/>
      <c r="H559" s="27"/>
      <c r="I559" s="27"/>
      <c r="J559" s="27"/>
      <c r="K559" s="27"/>
      <c r="L559" s="27"/>
      <c r="M559" s="27"/>
      <c r="N559" s="27"/>
      <c r="O559" s="27"/>
      <c r="P559" s="27"/>
      <c r="Q559" s="27"/>
      <c r="R559" s="27"/>
      <c r="S559" s="27"/>
      <c r="T559" s="27"/>
      <c r="U559" s="27"/>
      <c r="V559" s="27"/>
      <c r="W559" s="27"/>
      <c r="X559" s="27"/>
      <c r="Y559" s="27"/>
      <c r="Z559" s="27"/>
      <c r="AA559" s="27"/>
      <c r="AB559" s="27"/>
      <c r="AC559" s="27"/>
      <c r="AD559" s="27"/>
      <c r="AR559" s="4"/>
      <c r="AS559" s="4"/>
      <c r="AU559" s="4"/>
      <c r="AV559" s="4"/>
      <c r="AX559" s="4"/>
      <c r="AY559" s="4"/>
      <c r="BA559" s="4"/>
      <c r="BB559" s="4"/>
      <c r="BD559" s="4"/>
      <c r="BE559" s="4"/>
      <c r="BG559" s="4"/>
      <c r="BH559" s="4"/>
      <c r="BJ559" s="4"/>
      <c r="BK559" s="4"/>
      <c r="BM559" s="4"/>
      <c r="BN559" s="4"/>
      <c r="BO559" s="4"/>
      <c r="BP559" s="4"/>
      <c r="BQ559" s="4"/>
      <c r="BR559" s="4"/>
      <c r="BS559" s="4"/>
      <c r="BT559" s="4"/>
      <c r="BU559" s="4"/>
      <c r="BV559" s="4"/>
      <c r="BW559" s="4"/>
      <c r="BX559" s="29"/>
      <c r="BY559" s="4"/>
      <c r="BZ559" s="4"/>
      <c r="CA559" s="18"/>
      <c r="CB559" s="18"/>
      <c r="CD559" s="18"/>
      <c r="CE559" s="18"/>
      <c r="CG559" s="18"/>
      <c r="CI559" s="18"/>
      <c r="CK559" s="18"/>
      <c r="CL559" s="18"/>
      <c r="CN559" s="18"/>
      <c r="CO559" s="18"/>
      <c r="CP559" s="18"/>
      <c r="CT559" s="18"/>
      <c r="CU559" s="18"/>
      <c r="CV559" s="18"/>
      <c r="CW559" s="18"/>
      <c r="CX559" s="18"/>
      <c r="CY559" s="18"/>
      <c r="CZ559" s="18"/>
      <c r="DA559" s="18"/>
      <c r="DB559" s="18"/>
      <c r="DC559" s="18"/>
      <c r="DD559" s="18"/>
      <c r="DF559" s="18"/>
      <c r="DH559" s="18"/>
      <c r="ED559" s="31"/>
      <c r="EE559" s="31"/>
      <c r="ET559" s="28"/>
      <c r="EU559" s="28"/>
      <c r="EV559" s="28"/>
      <c r="EW559" s="18"/>
      <c r="FA559" s="18"/>
      <c r="FB559" s="18"/>
      <c r="FC559" s="18"/>
      <c r="FD559" s="18"/>
      <c r="FE559" s="18"/>
      <c r="FF559" s="18"/>
      <c r="FG559" s="18"/>
      <c r="FJ559" s="18"/>
      <c r="FK559" s="18"/>
      <c r="FL559" s="18"/>
      <c r="FM559" s="18"/>
      <c r="FO559" s="18"/>
      <c r="FQ559" s="18"/>
      <c r="FS559" s="18"/>
      <c r="FU559" s="18"/>
      <c r="FV559" s="18"/>
      <c r="FW559" s="18"/>
      <c r="FX559" s="18"/>
      <c r="FY559" s="18"/>
      <c r="FZ559" s="18"/>
      <c r="GB559" s="18"/>
      <c r="GE559" s="18"/>
    </row>
    <row r="560" spans="1:187" s="5" customFormat="1" x14ac:dyDescent="0.2">
      <c r="A560" s="26"/>
      <c r="G560" s="27"/>
      <c r="H560" s="27"/>
      <c r="I560" s="27"/>
      <c r="J560" s="27"/>
      <c r="K560" s="27"/>
      <c r="L560" s="27"/>
      <c r="M560" s="27"/>
      <c r="N560" s="27"/>
      <c r="O560" s="27"/>
      <c r="P560" s="27"/>
      <c r="Q560" s="27"/>
      <c r="R560" s="27"/>
      <c r="S560" s="27"/>
      <c r="T560" s="27"/>
      <c r="U560" s="27"/>
      <c r="V560" s="27"/>
      <c r="W560" s="27"/>
      <c r="X560" s="27"/>
      <c r="Y560" s="27"/>
      <c r="Z560" s="27"/>
      <c r="AA560" s="27"/>
      <c r="AB560" s="27"/>
      <c r="AC560" s="27"/>
      <c r="AD560" s="27"/>
      <c r="AR560" s="4"/>
      <c r="AS560" s="4"/>
      <c r="AU560" s="4"/>
      <c r="AV560" s="4"/>
      <c r="AX560" s="4"/>
      <c r="AY560" s="4"/>
      <c r="BA560" s="4"/>
      <c r="BB560" s="4"/>
      <c r="BD560" s="4"/>
      <c r="BE560" s="4"/>
      <c r="BG560" s="4"/>
      <c r="BH560" s="4"/>
      <c r="BJ560" s="4"/>
      <c r="BK560" s="4"/>
      <c r="BM560" s="4"/>
      <c r="BN560" s="4"/>
      <c r="BO560" s="4"/>
      <c r="BP560" s="4"/>
      <c r="BQ560" s="4"/>
      <c r="BR560" s="4"/>
      <c r="BS560" s="4"/>
      <c r="BT560" s="4"/>
      <c r="BU560" s="4"/>
      <c r="BV560" s="4"/>
      <c r="BW560" s="4"/>
      <c r="BX560" s="29"/>
      <c r="BY560" s="4"/>
      <c r="BZ560" s="4"/>
      <c r="CA560" s="18"/>
      <c r="CB560" s="18"/>
      <c r="CD560" s="18"/>
      <c r="CE560" s="18"/>
      <c r="CG560" s="18"/>
      <c r="CI560" s="18"/>
      <c r="CK560" s="18"/>
      <c r="CL560" s="18"/>
      <c r="CN560" s="18"/>
      <c r="CO560" s="18"/>
      <c r="CP560" s="18"/>
      <c r="CT560" s="18"/>
      <c r="CU560" s="18"/>
      <c r="CV560" s="18"/>
      <c r="CW560" s="18"/>
      <c r="CX560" s="18"/>
      <c r="CY560" s="18"/>
      <c r="CZ560" s="18"/>
      <c r="DA560" s="18"/>
      <c r="DB560" s="18"/>
      <c r="DC560" s="18"/>
      <c r="DD560" s="18"/>
      <c r="DF560" s="18"/>
      <c r="DH560" s="18"/>
      <c r="ED560" s="31"/>
      <c r="EE560" s="31"/>
      <c r="ET560" s="28"/>
      <c r="EU560" s="28"/>
      <c r="EV560" s="28"/>
      <c r="EW560" s="18"/>
      <c r="FA560" s="18"/>
      <c r="FB560" s="18"/>
      <c r="FC560" s="18"/>
      <c r="FD560" s="18"/>
      <c r="FE560" s="18"/>
      <c r="FF560" s="18"/>
      <c r="FG560" s="18"/>
      <c r="FJ560" s="18"/>
      <c r="FK560" s="18"/>
      <c r="FL560" s="18"/>
      <c r="FM560" s="18"/>
      <c r="FO560" s="18"/>
      <c r="FQ560" s="18"/>
      <c r="FS560" s="18"/>
      <c r="FU560" s="18"/>
      <c r="FV560" s="18"/>
      <c r="FW560" s="18"/>
      <c r="FX560" s="18"/>
      <c r="FY560" s="18"/>
      <c r="FZ560" s="18"/>
      <c r="GB560" s="18"/>
      <c r="GE560" s="18"/>
    </row>
    <row r="561" spans="1:187" s="5" customFormat="1" x14ac:dyDescent="0.2">
      <c r="A561" s="26"/>
      <c r="G561" s="27"/>
      <c r="H561" s="27"/>
      <c r="I561" s="27"/>
      <c r="J561" s="27"/>
      <c r="K561" s="27"/>
      <c r="L561" s="27"/>
      <c r="M561" s="27"/>
      <c r="N561" s="27"/>
      <c r="O561" s="27"/>
      <c r="P561" s="27"/>
      <c r="Q561" s="27"/>
      <c r="R561" s="27"/>
      <c r="S561" s="27"/>
      <c r="T561" s="27"/>
      <c r="U561" s="27"/>
      <c r="V561" s="27"/>
      <c r="W561" s="27"/>
      <c r="X561" s="27"/>
      <c r="Y561" s="27"/>
      <c r="Z561" s="27"/>
      <c r="AA561" s="27"/>
      <c r="AB561" s="27"/>
      <c r="AC561" s="27"/>
      <c r="AD561" s="27"/>
      <c r="AR561" s="4"/>
      <c r="AS561" s="4"/>
      <c r="AU561" s="4"/>
      <c r="AV561" s="4"/>
      <c r="AX561" s="4"/>
      <c r="AY561" s="4"/>
      <c r="BA561" s="4"/>
      <c r="BB561" s="4"/>
      <c r="BD561" s="4"/>
      <c r="BE561" s="4"/>
      <c r="BG561" s="4"/>
      <c r="BH561" s="4"/>
      <c r="BJ561" s="4"/>
      <c r="BK561" s="4"/>
      <c r="BM561" s="4"/>
      <c r="BN561" s="4"/>
      <c r="BO561" s="4"/>
      <c r="BP561" s="4"/>
      <c r="BQ561" s="4"/>
      <c r="BR561" s="4"/>
      <c r="BS561" s="4"/>
      <c r="BT561" s="4"/>
      <c r="BU561" s="4"/>
      <c r="BV561" s="4"/>
      <c r="BW561" s="4"/>
      <c r="BX561" s="29"/>
      <c r="BY561" s="4"/>
      <c r="BZ561" s="4"/>
      <c r="CA561" s="18"/>
      <c r="CB561" s="18"/>
      <c r="CD561" s="18"/>
      <c r="CE561" s="18"/>
      <c r="CG561" s="18"/>
      <c r="CI561" s="18"/>
      <c r="CK561" s="18"/>
      <c r="CL561" s="18"/>
      <c r="CN561" s="18"/>
      <c r="CO561" s="18"/>
      <c r="CP561" s="18"/>
      <c r="CT561" s="18"/>
      <c r="CU561" s="18"/>
      <c r="CV561" s="18"/>
      <c r="CW561" s="18"/>
      <c r="CX561" s="18"/>
      <c r="CY561" s="18"/>
      <c r="CZ561" s="18"/>
      <c r="DA561" s="18"/>
      <c r="DB561" s="18"/>
      <c r="DC561" s="18"/>
      <c r="DD561" s="18"/>
      <c r="DF561" s="18"/>
      <c r="DH561" s="18"/>
      <c r="ED561" s="31"/>
      <c r="EE561" s="31"/>
      <c r="ET561" s="28"/>
      <c r="EU561" s="28"/>
      <c r="EV561" s="28"/>
      <c r="EW561" s="18"/>
      <c r="FA561" s="18"/>
      <c r="FB561" s="18"/>
      <c r="FC561" s="18"/>
      <c r="FD561" s="18"/>
      <c r="FE561" s="18"/>
      <c r="FF561" s="18"/>
      <c r="FG561" s="18"/>
      <c r="FJ561" s="18"/>
      <c r="FK561" s="18"/>
      <c r="FL561" s="18"/>
      <c r="FM561" s="18"/>
      <c r="FO561" s="18"/>
      <c r="FQ561" s="18"/>
      <c r="FS561" s="18"/>
      <c r="FU561" s="18"/>
      <c r="FV561" s="18"/>
      <c r="FW561" s="18"/>
      <c r="FX561" s="18"/>
      <c r="FY561" s="18"/>
      <c r="FZ561" s="18"/>
      <c r="GB561" s="18"/>
      <c r="GE561" s="18"/>
    </row>
    <row r="562" spans="1:187" s="5" customFormat="1" x14ac:dyDescent="0.2">
      <c r="A562" s="26"/>
      <c r="G562" s="27"/>
      <c r="H562" s="27"/>
      <c r="I562" s="27"/>
      <c r="J562" s="27"/>
      <c r="K562" s="27"/>
      <c r="L562" s="27"/>
      <c r="M562" s="27"/>
      <c r="N562" s="27"/>
      <c r="O562" s="27"/>
      <c r="P562" s="27"/>
      <c r="Q562" s="27"/>
      <c r="R562" s="27"/>
      <c r="S562" s="27"/>
      <c r="T562" s="27"/>
      <c r="U562" s="27"/>
      <c r="V562" s="27"/>
      <c r="W562" s="27"/>
      <c r="X562" s="27"/>
      <c r="Y562" s="27"/>
      <c r="Z562" s="27"/>
      <c r="AA562" s="27"/>
      <c r="AB562" s="27"/>
      <c r="AC562" s="27"/>
      <c r="AD562" s="27"/>
      <c r="AR562" s="4"/>
      <c r="AS562" s="4"/>
      <c r="AU562" s="4"/>
      <c r="AV562" s="4"/>
      <c r="AX562" s="4"/>
      <c r="AY562" s="4"/>
      <c r="BA562" s="4"/>
      <c r="BB562" s="4"/>
      <c r="BD562" s="4"/>
      <c r="BE562" s="4"/>
      <c r="BG562" s="4"/>
      <c r="BH562" s="4"/>
      <c r="BJ562" s="4"/>
      <c r="BK562" s="4"/>
      <c r="BM562" s="4"/>
      <c r="BN562" s="4"/>
      <c r="BO562" s="4"/>
      <c r="BP562" s="4"/>
      <c r="BQ562" s="4"/>
      <c r="BR562" s="4"/>
      <c r="BS562" s="4"/>
      <c r="BT562" s="4"/>
      <c r="BU562" s="4"/>
      <c r="BV562" s="4"/>
      <c r="BW562" s="4"/>
      <c r="BX562" s="29"/>
      <c r="BY562" s="4"/>
      <c r="BZ562" s="4"/>
      <c r="CA562" s="18"/>
      <c r="CB562" s="18"/>
      <c r="CD562" s="18"/>
      <c r="CE562" s="18"/>
      <c r="CG562" s="18"/>
      <c r="CI562" s="18"/>
      <c r="CK562" s="18"/>
      <c r="CL562" s="18"/>
      <c r="CN562" s="18"/>
      <c r="CO562" s="18"/>
      <c r="CP562" s="18"/>
      <c r="CT562" s="18"/>
      <c r="CU562" s="18"/>
      <c r="CV562" s="18"/>
      <c r="CW562" s="18"/>
      <c r="CX562" s="18"/>
      <c r="CY562" s="18"/>
      <c r="CZ562" s="18"/>
      <c r="DA562" s="18"/>
      <c r="DB562" s="18"/>
      <c r="DC562" s="18"/>
      <c r="DD562" s="18"/>
      <c r="DF562" s="18"/>
      <c r="DH562" s="18"/>
      <c r="ED562" s="31"/>
      <c r="EE562" s="31"/>
      <c r="ET562" s="28"/>
      <c r="EU562" s="28"/>
      <c r="EV562" s="28"/>
      <c r="FA562" s="18"/>
      <c r="FB562" s="18"/>
      <c r="FC562" s="18"/>
      <c r="FD562" s="18"/>
      <c r="FE562" s="18"/>
      <c r="FF562" s="18"/>
      <c r="FG562" s="18"/>
      <c r="FJ562" s="18"/>
      <c r="FK562" s="18"/>
      <c r="FL562" s="18"/>
      <c r="FM562" s="18"/>
      <c r="FO562" s="18"/>
      <c r="FQ562" s="18"/>
      <c r="FS562" s="18"/>
      <c r="FU562" s="18"/>
      <c r="FV562" s="18"/>
      <c r="FW562" s="18"/>
      <c r="FX562" s="18"/>
      <c r="FY562" s="18"/>
      <c r="FZ562" s="18"/>
      <c r="GB562" s="18"/>
      <c r="GD562" s="18"/>
      <c r="GE562" s="18"/>
    </row>
    <row r="563" spans="1:187" s="5" customFormat="1" x14ac:dyDescent="0.2">
      <c r="A563" s="26"/>
      <c r="G563" s="27"/>
      <c r="H563" s="27"/>
      <c r="I563" s="27"/>
      <c r="J563" s="27"/>
      <c r="K563" s="27"/>
      <c r="L563" s="27"/>
      <c r="M563" s="27"/>
      <c r="N563" s="27"/>
      <c r="O563" s="27"/>
      <c r="P563" s="27"/>
      <c r="Q563" s="27"/>
      <c r="R563" s="27"/>
      <c r="S563" s="27"/>
      <c r="T563" s="27"/>
      <c r="U563" s="27"/>
      <c r="V563" s="27"/>
      <c r="W563" s="27"/>
      <c r="X563" s="27"/>
      <c r="Y563" s="27"/>
      <c r="Z563" s="27"/>
      <c r="AA563" s="27"/>
      <c r="AB563" s="27"/>
      <c r="AC563" s="27"/>
      <c r="AD563" s="27"/>
      <c r="AR563" s="4"/>
      <c r="AS563" s="4"/>
      <c r="AU563" s="4"/>
      <c r="AV563" s="4"/>
      <c r="AX563" s="4"/>
      <c r="AY563" s="4"/>
      <c r="BA563" s="4"/>
      <c r="BB563" s="4"/>
      <c r="BD563" s="4"/>
      <c r="BE563" s="4"/>
      <c r="BG563" s="4"/>
      <c r="BH563" s="4"/>
      <c r="BJ563" s="4"/>
      <c r="BK563" s="4"/>
      <c r="BM563" s="4"/>
      <c r="BN563" s="4"/>
      <c r="BO563" s="4"/>
      <c r="BP563" s="4"/>
      <c r="BQ563" s="4"/>
      <c r="BR563" s="4"/>
      <c r="BS563" s="4"/>
      <c r="BT563" s="4"/>
      <c r="BU563" s="4"/>
      <c r="BV563" s="4"/>
      <c r="BW563" s="4"/>
      <c r="BX563" s="29"/>
      <c r="BY563" s="4"/>
      <c r="BZ563" s="4"/>
      <c r="CA563" s="18"/>
      <c r="CB563" s="18"/>
      <c r="CD563" s="18"/>
      <c r="CE563" s="18"/>
      <c r="CG563" s="18"/>
      <c r="CI563" s="18"/>
      <c r="CK563" s="18"/>
      <c r="CL563" s="18"/>
      <c r="CN563" s="18"/>
      <c r="CO563" s="18"/>
      <c r="CP563" s="18"/>
      <c r="CT563" s="18"/>
      <c r="CU563" s="18"/>
      <c r="CV563" s="18"/>
      <c r="CW563" s="18"/>
      <c r="CX563" s="18"/>
      <c r="CY563" s="18"/>
      <c r="CZ563" s="18"/>
      <c r="DA563" s="18"/>
      <c r="DB563" s="18"/>
      <c r="DC563" s="18"/>
      <c r="DD563" s="18"/>
      <c r="DF563" s="18"/>
      <c r="DH563" s="18"/>
      <c r="ED563" s="31"/>
      <c r="EE563" s="31"/>
      <c r="ET563" s="28"/>
      <c r="EU563" s="28"/>
      <c r="EV563" s="28"/>
      <c r="EW563" s="18"/>
      <c r="FA563" s="18"/>
      <c r="FB563" s="18"/>
      <c r="FC563" s="18"/>
      <c r="FD563" s="18"/>
      <c r="FE563" s="18"/>
      <c r="FF563" s="18"/>
      <c r="FG563" s="18"/>
      <c r="FJ563" s="18"/>
      <c r="FK563" s="18"/>
      <c r="FL563" s="18"/>
      <c r="FM563" s="18"/>
      <c r="FO563" s="18"/>
      <c r="FQ563" s="18"/>
      <c r="FS563" s="18"/>
      <c r="FU563" s="18"/>
      <c r="FV563" s="18"/>
      <c r="FW563" s="18"/>
      <c r="FX563" s="18"/>
      <c r="FY563" s="18"/>
      <c r="FZ563" s="18"/>
      <c r="GB563" s="18"/>
      <c r="GE563" s="18"/>
    </row>
    <row r="564" spans="1:187" s="5" customFormat="1" x14ac:dyDescent="0.2">
      <c r="A564" s="26"/>
      <c r="G564" s="27"/>
      <c r="H564" s="27"/>
      <c r="I564" s="27"/>
      <c r="J564" s="27"/>
      <c r="K564" s="27"/>
      <c r="L564" s="27"/>
      <c r="M564" s="27"/>
      <c r="N564" s="27"/>
      <c r="O564" s="27"/>
      <c r="P564" s="27"/>
      <c r="Q564" s="27"/>
      <c r="R564" s="27"/>
      <c r="S564" s="27"/>
      <c r="T564" s="27"/>
      <c r="U564" s="27"/>
      <c r="V564" s="27"/>
      <c r="W564" s="27"/>
      <c r="X564" s="27"/>
      <c r="Y564" s="27"/>
      <c r="Z564" s="27"/>
      <c r="AA564" s="27"/>
      <c r="AB564" s="27"/>
      <c r="AC564" s="27"/>
      <c r="AD564" s="27"/>
      <c r="AR564" s="4"/>
      <c r="AS564" s="4"/>
      <c r="AU564" s="4"/>
      <c r="AV564" s="4"/>
      <c r="AX564" s="4"/>
      <c r="AY564" s="4"/>
      <c r="BA564" s="4"/>
      <c r="BB564" s="4"/>
      <c r="BD564" s="4"/>
      <c r="BE564" s="4"/>
      <c r="BG564" s="4"/>
      <c r="BH564" s="4"/>
      <c r="BJ564" s="4"/>
      <c r="BK564" s="4"/>
      <c r="BM564" s="4"/>
      <c r="BN564" s="4"/>
      <c r="BO564" s="4"/>
      <c r="BP564" s="4"/>
      <c r="BQ564" s="4"/>
      <c r="BR564" s="4"/>
      <c r="BS564" s="4"/>
      <c r="BT564" s="4"/>
      <c r="BU564" s="4"/>
      <c r="BV564" s="4"/>
      <c r="BW564" s="4"/>
      <c r="BX564" s="29"/>
      <c r="BY564" s="4"/>
      <c r="BZ564" s="4"/>
      <c r="CA564" s="18"/>
      <c r="CB564" s="18"/>
      <c r="CD564" s="18"/>
      <c r="CE564" s="18"/>
      <c r="CG564" s="18"/>
      <c r="CI564" s="18"/>
      <c r="CK564" s="18"/>
      <c r="CL564" s="18"/>
      <c r="CN564" s="18"/>
      <c r="CO564" s="18"/>
      <c r="CP564" s="18"/>
      <c r="CT564" s="18"/>
      <c r="CU564" s="18"/>
      <c r="CV564" s="18"/>
      <c r="CW564" s="18"/>
      <c r="CX564" s="18"/>
      <c r="CY564" s="18"/>
      <c r="CZ564" s="18"/>
      <c r="DA564" s="18"/>
      <c r="DB564" s="18"/>
      <c r="DC564" s="18"/>
      <c r="DD564" s="18"/>
      <c r="DF564" s="18"/>
      <c r="DH564" s="18"/>
      <c r="ED564" s="31"/>
      <c r="EE564" s="31"/>
      <c r="ET564" s="28"/>
      <c r="EU564" s="28"/>
      <c r="EV564" s="28"/>
      <c r="EW564" s="18"/>
      <c r="FA564" s="18"/>
      <c r="FB564" s="18"/>
      <c r="FC564" s="18"/>
      <c r="FD564" s="18"/>
      <c r="FE564" s="18"/>
      <c r="FF564" s="18"/>
      <c r="FG564" s="18"/>
      <c r="FJ564" s="18"/>
      <c r="FK564" s="18"/>
      <c r="FL564" s="18"/>
      <c r="FM564" s="18"/>
      <c r="FO564" s="18"/>
      <c r="FQ564" s="18"/>
      <c r="FS564" s="18"/>
      <c r="FU564" s="18"/>
      <c r="FV564" s="18"/>
      <c r="FW564" s="18"/>
      <c r="FX564" s="18"/>
      <c r="FY564" s="18"/>
      <c r="FZ564" s="18"/>
      <c r="GB564" s="18"/>
      <c r="GE564" s="18"/>
    </row>
    <row r="565" spans="1:187" s="5" customFormat="1" x14ac:dyDescent="0.2">
      <c r="A565" s="26"/>
      <c r="G565" s="27"/>
      <c r="H565" s="27"/>
      <c r="I565" s="27"/>
      <c r="J565" s="27"/>
      <c r="K565" s="27"/>
      <c r="L565" s="27"/>
      <c r="M565" s="27"/>
      <c r="N565" s="27"/>
      <c r="O565" s="27"/>
      <c r="P565" s="27"/>
      <c r="Q565" s="27"/>
      <c r="R565" s="27"/>
      <c r="S565" s="27"/>
      <c r="T565" s="27"/>
      <c r="U565" s="27"/>
      <c r="V565" s="27"/>
      <c r="W565" s="27"/>
      <c r="X565" s="27"/>
      <c r="Y565" s="27"/>
      <c r="Z565" s="27"/>
      <c r="AA565" s="27"/>
      <c r="AB565" s="27"/>
      <c r="AC565" s="27"/>
      <c r="AD565" s="27"/>
      <c r="AR565" s="4"/>
      <c r="AS565" s="4"/>
      <c r="AU565" s="4"/>
      <c r="AV565" s="4"/>
      <c r="AX565" s="4"/>
      <c r="AY565" s="4"/>
      <c r="BA565" s="4"/>
      <c r="BB565" s="4"/>
      <c r="BD565" s="4"/>
      <c r="BE565" s="4"/>
      <c r="BG565" s="4"/>
      <c r="BH565" s="4"/>
      <c r="BJ565" s="4"/>
      <c r="BK565" s="4"/>
      <c r="BM565" s="4"/>
      <c r="BN565" s="4"/>
      <c r="BO565" s="4"/>
      <c r="BP565" s="4"/>
      <c r="BQ565" s="4"/>
      <c r="BR565" s="4"/>
      <c r="BS565" s="4"/>
      <c r="BT565" s="4"/>
      <c r="BU565" s="4"/>
      <c r="BV565" s="4"/>
      <c r="BW565" s="4"/>
      <c r="BX565" s="29"/>
      <c r="BY565" s="4"/>
      <c r="BZ565" s="4"/>
      <c r="CA565" s="18"/>
      <c r="CB565" s="18"/>
      <c r="CD565" s="18"/>
      <c r="CE565" s="18"/>
      <c r="CG565" s="18"/>
      <c r="CI565" s="18"/>
      <c r="CK565" s="18"/>
      <c r="CL565" s="18"/>
      <c r="CN565" s="18"/>
      <c r="CO565" s="18"/>
      <c r="CP565" s="18"/>
      <c r="CT565" s="18"/>
      <c r="CU565" s="18"/>
      <c r="CV565" s="18"/>
      <c r="CW565" s="18"/>
      <c r="CX565" s="18"/>
      <c r="CY565" s="18"/>
      <c r="CZ565" s="18"/>
      <c r="DA565" s="18"/>
      <c r="DB565" s="18"/>
      <c r="DC565" s="18"/>
      <c r="DD565" s="18"/>
      <c r="DF565" s="18"/>
      <c r="DH565" s="18"/>
      <c r="ED565" s="31"/>
      <c r="EE565" s="31"/>
      <c r="ET565" s="28"/>
      <c r="EU565" s="28"/>
      <c r="EV565" s="28"/>
      <c r="EW565" s="18"/>
      <c r="FA565" s="18"/>
      <c r="FB565" s="18"/>
      <c r="FC565" s="18"/>
      <c r="FD565" s="18"/>
      <c r="FE565" s="18"/>
      <c r="FF565" s="18"/>
      <c r="FG565" s="18"/>
      <c r="FJ565" s="18"/>
      <c r="FK565" s="18"/>
      <c r="FL565" s="18"/>
      <c r="FM565" s="18"/>
      <c r="FO565" s="18"/>
      <c r="FQ565" s="18"/>
      <c r="FS565" s="18"/>
      <c r="FU565" s="18"/>
      <c r="FV565" s="18"/>
      <c r="FW565" s="18"/>
      <c r="FX565" s="18"/>
      <c r="FY565" s="18"/>
      <c r="FZ565" s="18"/>
      <c r="GB565" s="18"/>
      <c r="GE565" s="18"/>
    </row>
    <row r="566" spans="1:187" s="5" customFormat="1" x14ac:dyDescent="0.2">
      <c r="A566" s="26"/>
      <c r="G566" s="27"/>
      <c r="H566" s="27"/>
      <c r="I566" s="27"/>
      <c r="J566" s="27"/>
      <c r="K566" s="27"/>
      <c r="L566" s="27"/>
      <c r="M566" s="27"/>
      <c r="N566" s="27"/>
      <c r="O566" s="27"/>
      <c r="P566" s="27"/>
      <c r="Q566" s="27"/>
      <c r="R566" s="27"/>
      <c r="S566" s="27"/>
      <c r="T566" s="27"/>
      <c r="U566" s="27"/>
      <c r="V566" s="27"/>
      <c r="W566" s="27"/>
      <c r="X566" s="27"/>
      <c r="Y566" s="27"/>
      <c r="Z566" s="27"/>
      <c r="AA566" s="27"/>
      <c r="AB566" s="27"/>
      <c r="AC566" s="27"/>
      <c r="AD566" s="27"/>
      <c r="AR566" s="4"/>
      <c r="AS566" s="4"/>
      <c r="AU566" s="4"/>
      <c r="AV566" s="4"/>
      <c r="AX566" s="4"/>
      <c r="AY566" s="4"/>
      <c r="BA566" s="4"/>
      <c r="BB566" s="4"/>
      <c r="BD566" s="4"/>
      <c r="BE566" s="4"/>
      <c r="BG566" s="4"/>
      <c r="BH566" s="4"/>
      <c r="BJ566" s="4"/>
      <c r="BK566" s="4"/>
      <c r="BM566" s="4"/>
      <c r="BN566" s="4"/>
      <c r="BO566" s="4"/>
      <c r="BP566" s="4"/>
      <c r="BQ566" s="4"/>
      <c r="BR566" s="4"/>
      <c r="BS566" s="4"/>
      <c r="BT566" s="4"/>
      <c r="BU566" s="4"/>
      <c r="BV566" s="4"/>
      <c r="BW566" s="4"/>
      <c r="BX566" s="29"/>
      <c r="BY566" s="4"/>
      <c r="BZ566" s="4"/>
      <c r="CA566" s="18"/>
      <c r="CB566" s="18"/>
      <c r="CD566" s="18"/>
      <c r="CE566" s="18"/>
      <c r="CG566" s="18"/>
      <c r="CI566" s="18"/>
      <c r="CK566" s="18"/>
      <c r="CL566" s="18"/>
      <c r="CN566" s="18"/>
      <c r="CO566" s="18"/>
      <c r="CP566" s="18"/>
      <c r="CT566" s="18"/>
      <c r="CU566" s="18"/>
      <c r="CV566" s="18"/>
      <c r="CW566" s="18"/>
      <c r="CX566" s="18"/>
      <c r="CY566" s="18"/>
      <c r="CZ566" s="18"/>
      <c r="DA566" s="18"/>
      <c r="DB566" s="18"/>
      <c r="DC566" s="18"/>
      <c r="DD566" s="18"/>
      <c r="DF566" s="18"/>
      <c r="DH566" s="18"/>
      <c r="ED566" s="31"/>
      <c r="EE566" s="31"/>
      <c r="ET566" s="28"/>
      <c r="EU566" s="28"/>
      <c r="EV566" s="28"/>
      <c r="FA566" s="18"/>
      <c r="FB566" s="18"/>
      <c r="FC566" s="18"/>
      <c r="FD566" s="18"/>
      <c r="FE566" s="18"/>
      <c r="FF566" s="18"/>
      <c r="FG566" s="18"/>
      <c r="FJ566" s="18"/>
      <c r="FK566" s="18"/>
      <c r="FL566" s="18"/>
      <c r="FM566" s="18"/>
      <c r="FO566" s="18"/>
      <c r="FQ566" s="18"/>
      <c r="FS566" s="18"/>
      <c r="FU566" s="18"/>
      <c r="FV566" s="18"/>
      <c r="FW566" s="18"/>
      <c r="FX566" s="18"/>
      <c r="FY566" s="18"/>
      <c r="FZ566" s="18"/>
      <c r="GB566" s="18"/>
      <c r="GD566" s="18"/>
      <c r="GE566" s="18"/>
    </row>
    <row r="567" spans="1:187" s="5" customFormat="1" x14ac:dyDescent="0.2">
      <c r="A567" s="26"/>
      <c r="G567" s="27"/>
      <c r="H567" s="27"/>
      <c r="I567" s="27"/>
      <c r="J567" s="27"/>
      <c r="K567" s="27"/>
      <c r="L567" s="27"/>
      <c r="M567" s="27"/>
      <c r="N567" s="27"/>
      <c r="O567" s="27"/>
      <c r="P567" s="27"/>
      <c r="Q567" s="27"/>
      <c r="R567" s="27"/>
      <c r="S567" s="27"/>
      <c r="T567" s="27"/>
      <c r="U567" s="27"/>
      <c r="V567" s="27"/>
      <c r="W567" s="27"/>
      <c r="X567" s="27"/>
      <c r="Y567" s="27"/>
      <c r="Z567" s="27"/>
      <c r="AA567" s="27"/>
      <c r="AB567" s="27"/>
      <c r="AC567" s="27"/>
      <c r="AD567" s="27"/>
      <c r="AR567" s="4"/>
      <c r="AS567" s="4"/>
      <c r="AU567" s="4"/>
      <c r="AV567" s="4"/>
      <c r="AX567" s="4"/>
      <c r="AY567" s="4"/>
      <c r="BA567" s="4"/>
      <c r="BB567" s="4"/>
      <c r="BD567" s="4"/>
      <c r="BE567" s="4"/>
      <c r="BG567" s="4"/>
      <c r="BH567" s="4"/>
      <c r="BJ567" s="4"/>
      <c r="BK567" s="4"/>
      <c r="BM567" s="4"/>
      <c r="BN567" s="4"/>
      <c r="BO567" s="4"/>
      <c r="BP567" s="4"/>
      <c r="BQ567" s="4"/>
      <c r="BR567" s="4"/>
      <c r="BS567" s="4"/>
      <c r="BT567" s="4"/>
      <c r="BU567" s="4"/>
      <c r="BV567" s="4"/>
      <c r="BW567" s="4"/>
      <c r="BX567" s="29"/>
      <c r="BY567" s="4"/>
      <c r="BZ567" s="4"/>
      <c r="CA567" s="18"/>
      <c r="CB567" s="18"/>
      <c r="CD567" s="18"/>
      <c r="CE567" s="18"/>
      <c r="CG567" s="18"/>
      <c r="CI567" s="18"/>
      <c r="CK567" s="18"/>
      <c r="CL567" s="18"/>
      <c r="CN567" s="18"/>
      <c r="CO567" s="18"/>
      <c r="CP567" s="18"/>
      <c r="CT567" s="18"/>
      <c r="CU567" s="18"/>
      <c r="CV567" s="18"/>
      <c r="CW567" s="18"/>
      <c r="CX567" s="18"/>
      <c r="CY567" s="18"/>
      <c r="CZ567" s="18"/>
      <c r="DA567" s="18"/>
      <c r="DB567" s="18"/>
      <c r="DC567" s="18"/>
      <c r="DD567" s="18"/>
      <c r="DF567" s="18"/>
      <c r="DH567" s="18"/>
      <c r="ED567" s="31"/>
      <c r="EE567" s="31"/>
      <c r="ET567" s="28"/>
      <c r="EU567" s="28"/>
      <c r="EV567" s="28"/>
      <c r="EW567" s="18"/>
      <c r="FA567" s="18"/>
      <c r="FB567" s="18"/>
      <c r="FC567" s="18"/>
      <c r="FD567" s="18"/>
      <c r="FE567" s="18"/>
      <c r="FF567" s="18"/>
      <c r="FG567" s="18"/>
      <c r="FJ567" s="18"/>
      <c r="FK567" s="18"/>
      <c r="FL567" s="18"/>
      <c r="FM567" s="18"/>
      <c r="FO567" s="18"/>
      <c r="FQ567" s="18"/>
      <c r="FS567" s="18"/>
      <c r="FU567" s="18"/>
      <c r="FV567" s="18"/>
      <c r="FW567" s="18"/>
      <c r="FX567" s="18"/>
      <c r="FY567" s="18"/>
      <c r="FZ567" s="18"/>
      <c r="GB567" s="18"/>
      <c r="GD567" s="18"/>
      <c r="GE567" s="18"/>
    </row>
    <row r="568" spans="1:187" s="5" customFormat="1" x14ac:dyDescent="0.2">
      <c r="A568" s="26"/>
      <c r="G568" s="27"/>
      <c r="H568" s="27"/>
      <c r="I568" s="27"/>
      <c r="J568" s="27"/>
      <c r="K568" s="27"/>
      <c r="L568" s="27"/>
      <c r="M568" s="27"/>
      <c r="N568" s="27"/>
      <c r="O568" s="27"/>
      <c r="P568" s="27"/>
      <c r="Q568" s="27"/>
      <c r="R568" s="27"/>
      <c r="S568" s="27"/>
      <c r="T568" s="27"/>
      <c r="U568" s="27"/>
      <c r="V568" s="27"/>
      <c r="W568" s="27"/>
      <c r="X568" s="27"/>
      <c r="Y568" s="27"/>
      <c r="Z568" s="27"/>
      <c r="AA568" s="27"/>
      <c r="AB568" s="27"/>
      <c r="AC568" s="27"/>
      <c r="AD568" s="27"/>
      <c r="AR568" s="4"/>
      <c r="AS568" s="4"/>
      <c r="AU568" s="4"/>
      <c r="AV568" s="4"/>
      <c r="AX568" s="4"/>
      <c r="AY568" s="4"/>
      <c r="BA568" s="4"/>
      <c r="BB568" s="4"/>
      <c r="BD568" s="4"/>
      <c r="BE568" s="4"/>
      <c r="BG568" s="4"/>
      <c r="BH568" s="4"/>
      <c r="BJ568" s="4"/>
      <c r="BK568" s="4"/>
      <c r="BM568" s="4"/>
      <c r="BN568" s="4"/>
      <c r="BO568" s="4"/>
      <c r="BP568" s="4"/>
      <c r="BQ568" s="4"/>
      <c r="BR568" s="4"/>
      <c r="BS568" s="4"/>
      <c r="BT568" s="4"/>
      <c r="BU568" s="4"/>
      <c r="BV568" s="4"/>
      <c r="BW568" s="4"/>
      <c r="BX568" s="29"/>
      <c r="BY568" s="4"/>
      <c r="BZ568" s="4"/>
      <c r="CA568" s="18"/>
      <c r="CB568" s="18"/>
      <c r="CD568" s="18"/>
      <c r="CE568" s="18"/>
      <c r="CG568" s="18"/>
      <c r="CI568" s="18"/>
      <c r="CK568" s="18"/>
      <c r="CL568" s="18"/>
      <c r="CN568" s="18"/>
      <c r="CO568" s="18"/>
      <c r="CP568" s="18"/>
      <c r="CT568" s="18"/>
      <c r="CU568" s="18"/>
      <c r="CV568" s="18"/>
      <c r="CW568" s="18"/>
      <c r="CX568" s="18"/>
      <c r="CY568" s="18"/>
      <c r="CZ568" s="18"/>
      <c r="DA568" s="18"/>
      <c r="DB568" s="18"/>
      <c r="DC568" s="18"/>
      <c r="DD568" s="18"/>
      <c r="DF568" s="18"/>
      <c r="DH568" s="18"/>
      <c r="ED568" s="31"/>
      <c r="EE568" s="31"/>
      <c r="ET568" s="28"/>
      <c r="EU568" s="28"/>
      <c r="EV568" s="28"/>
      <c r="EW568" s="18"/>
      <c r="FA568" s="18"/>
      <c r="FB568" s="18"/>
      <c r="FC568" s="18"/>
      <c r="FD568" s="18"/>
      <c r="FE568" s="18"/>
      <c r="FF568" s="18"/>
      <c r="FG568" s="18"/>
      <c r="FJ568" s="18"/>
      <c r="FK568" s="18"/>
      <c r="FL568" s="18"/>
      <c r="FM568" s="18"/>
      <c r="FO568" s="18"/>
      <c r="FQ568" s="18"/>
      <c r="FS568" s="18"/>
      <c r="FU568" s="18"/>
      <c r="FV568" s="18"/>
      <c r="FW568" s="18"/>
      <c r="FX568" s="18"/>
      <c r="FY568" s="18"/>
      <c r="FZ568" s="18"/>
      <c r="GB568" s="18"/>
      <c r="GE568" s="18"/>
    </row>
    <row r="569" spans="1:187" s="5" customFormat="1" x14ac:dyDescent="0.2">
      <c r="A569" s="26"/>
      <c r="G569" s="27"/>
      <c r="H569" s="27"/>
      <c r="I569" s="27"/>
      <c r="J569" s="27"/>
      <c r="K569" s="27"/>
      <c r="L569" s="27"/>
      <c r="M569" s="27"/>
      <c r="N569" s="27"/>
      <c r="O569" s="27"/>
      <c r="P569" s="27"/>
      <c r="Q569" s="27"/>
      <c r="R569" s="27"/>
      <c r="S569" s="27"/>
      <c r="T569" s="27"/>
      <c r="U569" s="27"/>
      <c r="V569" s="27"/>
      <c r="W569" s="27"/>
      <c r="X569" s="27"/>
      <c r="Y569" s="27"/>
      <c r="Z569" s="27"/>
      <c r="AA569" s="27"/>
      <c r="AB569" s="27"/>
      <c r="AC569" s="27"/>
      <c r="AD569" s="27"/>
      <c r="AR569" s="4"/>
      <c r="AS569" s="4"/>
      <c r="AU569" s="4"/>
      <c r="AV569" s="4"/>
      <c r="AX569" s="4"/>
      <c r="AY569" s="4"/>
      <c r="BA569" s="4"/>
      <c r="BB569" s="4"/>
      <c r="BD569" s="4"/>
      <c r="BE569" s="4"/>
      <c r="BG569" s="4"/>
      <c r="BH569" s="4"/>
      <c r="BJ569" s="4"/>
      <c r="BK569" s="4"/>
      <c r="BM569" s="4"/>
      <c r="BN569" s="4"/>
      <c r="BO569" s="4"/>
      <c r="BP569" s="4"/>
      <c r="BQ569" s="4"/>
      <c r="BR569" s="4"/>
      <c r="BS569" s="4"/>
      <c r="BT569" s="4"/>
      <c r="BU569" s="4"/>
      <c r="BV569" s="4"/>
      <c r="BW569" s="4"/>
      <c r="BX569" s="29"/>
      <c r="BY569" s="4"/>
      <c r="BZ569" s="4"/>
      <c r="CA569" s="18"/>
      <c r="CB569" s="18"/>
      <c r="CD569" s="18"/>
      <c r="CE569" s="18"/>
      <c r="CG569" s="18"/>
      <c r="CI569" s="18"/>
      <c r="CK569" s="18"/>
      <c r="CL569" s="18"/>
      <c r="CN569" s="18"/>
      <c r="CO569" s="18"/>
      <c r="CP569" s="18"/>
      <c r="CT569" s="18"/>
      <c r="CU569" s="18"/>
      <c r="CV569" s="18"/>
      <c r="CW569" s="18"/>
      <c r="CX569" s="18"/>
      <c r="CY569" s="18"/>
      <c r="CZ569" s="18"/>
      <c r="DA569" s="18"/>
      <c r="DB569" s="18"/>
      <c r="DC569" s="18"/>
      <c r="DD569" s="18"/>
      <c r="DF569" s="18"/>
      <c r="DH569" s="18"/>
      <c r="ED569" s="31"/>
      <c r="EE569" s="31"/>
      <c r="ET569" s="28"/>
      <c r="EU569" s="28"/>
      <c r="EV569" s="28"/>
      <c r="EW569" s="18"/>
      <c r="FA569" s="18"/>
      <c r="FB569" s="18"/>
      <c r="FC569" s="18"/>
      <c r="FD569" s="18"/>
      <c r="FE569" s="18"/>
      <c r="FF569" s="18"/>
      <c r="FG569" s="18"/>
      <c r="FJ569" s="18"/>
      <c r="FK569" s="18"/>
      <c r="FL569" s="18"/>
      <c r="FM569" s="18"/>
      <c r="FO569" s="18"/>
      <c r="FQ569" s="18"/>
      <c r="FS569" s="18"/>
      <c r="FU569" s="18"/>
      <c r="FV569" s="18"/>
      <c r="FW569" s="18"/>
      <c r="FX569" s="18"/>
      <c r="FY569" s="18"/>
      <c r="FZ569" s="18"/>
      <c r="GB569" s="18"/>
      <c r="GE569" s="18"/>
    </row>
    <row r="570" spans="1:187" s="5" customFormat="1" x14ac:dyDescent="0.2">
      <c r="A570" s="26"/>
      <c r="G570" s="27"/>
      <c r="H570" s="27"/>
      <c r="I570" s="27"/>
      <c r="J570" s="27"/>
      <c r="K570" s="27"/>
      <c r="L570" s="27"/>
      <c r="M570" s="27"/>
      <c r="N570" s="27"/>
      <c r="O570" s="27"/>
      <c r="P570" s="27"/>
      <c r="Q570" s="27"/>
      <c r="R570" s="27"/>
      <c r="S570" s="27"/>
      <c r="T570" s="27"/>
      <c r="U570" s="27"/>
      <c r="V570" s="27"/>
      <c r="W570" s="27"/>
      <c r="X570" s="27"/>
      <c r="Y570" s="27"/>
      <c r="Z570" s="27"/>
      <c r="AA570" s="27"/>
      <c r="AB570" s="27"/>
      <c r="AC570" s="27"/>
      <c r="AD570" s="27"/>
      <c r="AR570" s="4"/>
      <c r="AS570" s="4"/>
      <c r="AU570" s="4"/>
      <c r="AV570" s="4"/>
      <c r="AX570" s="4"/>
      <c r="AY570" s="4"/>
      <c r="BA570" s="4"/>
      <c r="BB570" s="4"/>
      <c r="BD570" s="4"/>
      <c r="BE570" s="4"/>
      <c r="BG570" s="4"/>
      <c r="BH570" s="4"/>
      <c r="BJ570" s="4"/>
      <c r="BK570" s="4"/>
      <c r="BM570" s="4"/>
      <c r="BN570" s="4"/>
      <c r="BO570" s="4"/>
      <c r="BP570" s="4"/>
      <c r="BQ570" s="4"/>
      <c r="BR570" s="4"/>
      <c r="BS570" s="4"/>
      <c r="BT570" s="4"/>
      <c r="BU570" s="4"/>
      <c r="BV570" s="4"/>
      <c r="BW570" s="4"/>
      <c r="BX570" s="29"/>
      <c r="BY570" s="4"/>
      <c r="BZ570" s="4"/>
      <c r="CA570" s="18"/>
      <c r="CB570" s="18"/>
      <c r="CD570" s="18"/>
      <c r="CE570" s="18"/>
      <c r="CG570" s="18"/>
      <c r="CI570" s="18"/>
      <c r="CK570" s="18"/>
      <c r="CL570" s="18"/>
      <c r="CN570" s="18"/>
      <c r="CO570" s="18"/>
      <c r="CP570" s="18"/>
      <c r="CT570" s="18"/>
      <c r="CU570" s="18"/>
      <c r="CV570" s="18"/>
      <c r="CW570" s="18"/>
      <c r="CX570" s="18"/>
      <c r="CY570" s="18"/>
      <c r="CZ570" s="18"/>
      <c r="DA570" s="18"/>
      <c r="DB570" s="18"/>
      <c r="DC570" s="18"/>
      <c r="DD570" s="18"/>
      <c r="DF570" s="18"/>
      <c r="DH570" s="18"/>
      <c r="ED570" s="31"/>
      <c r="EE570" s="31"/>
      <c r="ET570" s="28"/>
      <c r="EU570" s="28"/>
      <c r="EV570" s="28"/>
      <c r="EW570" s="18"/>
      <c r="FA570" s="18"/>
      <c r="FB570" s="18"/>
      <c r="FC570" s="18"/>
      <c r="FD570" s="18"/>
      <c r="FE570" s="18"/>
      <c r="FF570" s="18"/>
      <c r="FG570" s="18"/>
      <c r="FJ570" s="18"/>
      <c r="FK570" s="18"/>
      <c r="FL570" s="18"/>
      <c r="FM570" s="18"/>
      <c r="FO570" s="18"/>
      <c r="FQ570" s="18"/>
      <c r="FS570" s="18"/>
      <c r="FU570" s="18"/>
      <c r="FV570" s="18"/>
      <c r="FW570" s="18"/>
      <c r="FX570" s="18"/>
      <c r="FY570" s="18"/>
      <c r="FZ570" s="18"/>
      <c r="GB570" s="18"/>
      <c r="GE570" s="18"/>
    </row>
    <row r="571" spans="1:187" s="5" customFormat="1" x14ac:dyDescent="0.2">
      <c r="A571" s="26"/>
      <c r="G571" s="27"/>
      <c r="H571" s="27"/>
      <c r="I571" s="27"/>
      <c r="J571" s="27"/>
      <c r="K571" s="27"/>
      <c r="L571" s="27"/>
      <c r="M571" s="27"/>
      <c r="N571" s="27"/>
      <c r="O571" s="27"/>
      <c r="P571" s="27"/>
      <c r="Q571" s="27"/>
      <c r="R571" s="27"/>
      <c r="S571" s="27"/>
      <c r="T571" s="27"/>
      <c r="U571" s="27"/>
      <c r="V571" s="27"/>
      <c r="W571" s="27"/>
      <c r="X571" s="27"/>
      <c r="Y571" s="27"/>
      <c r="Z571" s="27"/>
      <c r="AA571" s="27"/>
      <c r="AB571" s="27"/>
      <c r="AC571" s="27"/>
      <c r="AD571" s="27"/>
      <c r="AR571" s="4"/>
      <c r="AS571" s="4"/>
      <c r="AU571" s="4"/>
      <c r="AV571" s="4"/>
      <c r="AX571" s="4"/>
      <c r="AY571" s="4"/>
      <c r="BA571" s="4"/>
      <c r="BB571" s="4"/>
      <c r="BD571" s="4"/>
      <c r="BE571" s="4"/>
      <c r="BG571" s="4"/>
      <c r="BH571" s="4"/>
      <c r="BJ571" s="4"/>
      <c r="BK571" s="4"/>
      <c r="BM571" s="4"/>
      <c r="BN571" s="4"/>
      <c r="BO571" s="4"/>
      <c r="BP571" s="4"/>
      <c r="BQ571" s="4"/>
      <c r="BR571" s="4"/>
      <c r="BS571" s="4"/>
      <c r="BT571" s="4"/>
      <c r="BU571" s="4"/>
      <c r="BV571" s="4"/>
      <c r="BW571" s="4"/>
      <c r="BX571" s="29"/>
      <c r="BY571" s="4"/>
      <c r="BZ571" s="4"/>
      <c r="CA571" s="18"/>
      <c r="CB571" s="18"/>
      <c r="CD571" s="18"/>
      <c r="CE571" s="18"/>
      <c r="CG571" s="18"/>
      <c r="CI571" s="18"/>
      <c r="CK571" s="18"/>
      <c r="CL571" s="18"/>
      <c r="CN571" s="18"/>
      <c r="CO571" s="18"/>
      <c r="CP571" s="18"/>
      <c r="CT571" s="18"/>
      <c r="CU571" s="18"/>
      <c r="CV571" s="18"/>
      <c r="CW571" s="18"/>
      <c r="CX571" s="18"/>
      <c r="CY571" s="18"/>
      <c r="CZ571" s="18"/>
      <c r="DA571" s="18"/>
      <c r="DB571" s="18"/>
      <c r="DC571" s="18"/>
      <c r="DD571" s="18"/>
      <c r="DF571" s="18"/>
      <c r="DH571" s="18"/>
      <c r="ED571" s="31"/>
      <c r="EE571" s="31"/>
      <c r="ET571" s="28"/>
      <c r="EU571" s="28"/>
      <c r="EV571" s="28"/>
      <c r="EW571" s="18"/>
      <c r="FA571" s="18"/>
      <c r="FB571" s="18"/>
      <c r="FC571" s="18"/>
      <c r="FD571" s="18"/>
      <c r="FE571" s="18"/>
      <c r="FF571" s="18"/>
      <c r="FG571" s="18"/>
      <c r="FJ571" s="18"/>
      <c r="FK571" s="18"/>
      <c r="FL571" s="18"/>
      <c r="FM571" s="18"/>
      <c r="FO571" s="18"/>
      <c r="FQ571" s="18"/>
      <c r="FS571" s="18"/>
      <c r="FU571" s="18"/>
      <c r="FV571" s="18"/>
      <c r="FW571" s="18"/>
      <c r="FX571" s="18"/>
      <c r="FY571" s="18"/>
      <c r="FZ571" s="18"/>
      <c r="GB571" s="18"/>
      <c r="GE571" s="18"/>
    </row>
    <row r="572" spans="1:187" s="5" customFormat="1" x14ac:dyDescent="0.2">
      <c r="A572" s="26"/>
      <c r="G572" s="27"/>
      <c r="H572" s="27"/>
      <c r="I572" s="27"/>
      <c r="J572" s="27"/>
      <c r="K572" s="27"/>
      <c r="L572" s="27"/>
      <c r="M572" s="27"/>
      <c r="N572" s="27"/>
      <c r="O572" s="27"/>
      <c r="P572" s="27"/>
      <c r="Q572" s="27"/>
      <c r="R572" s="27"/>
      <c r="S572" s="27"/>
      <c r="T572" s="27"/>
      <c r="U572" s="27"/>
      <c r="V572" s="27"/>
      <c r="W572" s="27"/>
      <c r="X572" s="27"/>
      <c r="Y572" s="27"/>
      <c r="Z572" s="27"/>
      <c r="AA572" s="27"/>
      <c r="AB572" s="27"/>
      <c r="AC572" s="27"/>
      <c r="AD572" s="27"/>
      <c r="AR572" s="4"/>
      <c r="AS572" s="4"/>
      <c r="AU572" s="4"/>
      <c r="AV572" s="4"/>
      <c r="AX572" s="4"/>
      <c r="AY572" s="4"/>
      <c r="BA572" s="4"/>
      <c r="BB572" s="4"/>
      <c r="BD572" s="4"/>
      <c r="BE572" s="4"/>
      <c r="BG572" s="4"/>
      <c r="BH572" s="4"/>
      <c r="BJ572" s="4"/>
      <c r="BK572" s="4"/>
      <c r="BM572" s="4"/>
      <c r="BN572" s="4"/>
      <c r="BO572" s="4"/>
      <c r="BP572" s="4"/>
      <c r="BQ572" s="4"/>
      <c r="BR572" s="4"/>
      <c r="BS572" s="4"/>
      <c r="BT572" s="4"/>
      <c r="BU572" s="4"/>
      <c r="BV572" s="4"/>
      <c r="BW572" s="4"/>
      <c r="BX572" s="29"/>
      <c r="BY572" s="4"/>
      <c r="BZ572" s="4"/>
      <c r="CA572" s="18"/>
      <c r="CB572" s="18"/>
      <c r="CD572" s="18"/>
      <c r="CE572" s="18"/>
      <c r="CG572" s="18"/>
      <c r="CI572" s="18"/>
      <c r="CK572" s="18"/>
      <c r="CL572" s="18"/>
      <c r="CN572" s="18"/>
      <c r="CO572" s="18"/>
      <c r="CP572" s="18"/>
      <c r="CT572" s="18"/>
      <c r="CU572" s="18"/>
      <c r="CV572" s="18"/>
      <c r="CW572" s="18"/>
      <c r="CX572" s="18"/>
      <c r="CY572" s="18"/>
      <c r="CZ572" s="18"/>
      <c r="DA572" s="18"/>
      <c r="DB572" s="18"/>
      <c r="DC572" s="18"/>
      <c r="DD572" s="18"/>
      <c r="DF572" s="18"/>
      <c r="DH572" s="18"/>
      <c r="ED572" s="31"/>
      <c r="EE572" s="31"/>
      <c r="ET572" s="28"/>
      <c r="EU572" s="28"/>
      <c r="EV572" s="28"/>
      <c r="EW572" s="18"/>
      <c r="FA572" s="18"/>
      <c r="FB572" s="18"/>
      <c r="FC572" s="18"/>
      <c r="FD572" s="18"/>
      <c r="FE572" s="18"/>
      <c r="FF572" s="18"/>
      <c r="FG572" s="18"/>
      <c r="FJ572" s="18"/>
      <c r="FK572" s="18"/>
      <c r="FL572" s="18"/>
      <c r="FM572" s="18"/>
      <c r="FO572" s="18"/>
      <c r="FQ572" s="18"/>
      <c r="FS572" s="18"/>
      <c r="FU572" s="18"/>
      <c r="FV572" s="18"/>
      <c r="FW572" s="18"/>
      <c r="FX572" s="18"/>
      <c r="FY572" s="18"/>
      <c r="FZ572" s="18"/>
      <c r="GB572" s="18"/>
      <c r="GE572" s="18"/>
    </row>
    <row r="573" spans="1:187" s="5" customFormat="1" x14ac:dyDescent="0.2">
      <c r="A573" s="26"/>
      <c r="G573" s="27"/>
      <c r="H573" s="27"/>
      <c r="I573" s="27"/>
      <c r="J573" s="27"/>
      <c r="K573" s="27"/>
      <c r="L573" s="27"/>
      <c r="M573" s="27"/>
      <c r="N573" s="27"/>
      <c r="O573" s="27"/>
      <c r="P573" s="27"/>
      <c r="Q573" s="27"/>
      <c r="R573" s="27"/>
      <c r="S573" s="27"/>
      <c r="T573" s="27"/>
      <c r="U573" s="27"/>
      <c r="V573" s="27"/>
      <c r="W573" s="27"/>
      <c r="X573" s="27"/>
      <c r="Y573" s="27"/>
      <c r="Z573" s="27"/>
      <c r="AA573" s="27"/>
      <c r="AB573" s="27"/>
      <c r="AC573" s="27"/>
      <c r="AD573" s="27"/>
      <c r="AR573" s="4"/>
      <c r="AS573" s="4"/>
      <c r="AU573" s="4"/>
      <c r="AV573" s="4"/>
      <c r="AX573" s="4"/>
      <c r="AY573" s="4"/>
      <c r="BA573" s="4"/>
      <c r="BB573" s="4"/>
      <c r="BD573" s="4"/>
      <c r="BE573" s="4"/>
      <c r="BG573" s="4"/>
      <c r="BH573" s="4"/>
      <c r="BJ573" s="4"/>
      <c r="BK573" s="4"/>
      <c r="BM573" s="4"/>
      <c r="BN573" s="4"/>
      <c r="BO573" s="4"/>
      <c r="BP573" s="4"/>
      <c r="BQ573" s="4"/>
      <c r="BR573" s="4"/>
      <c r="BS573" s="4"/>
      <c r="BT573" s="4"/>
      <c r="BU573" s="4"/>
      <c r="BV573" s="4"/>
      <c r="BW573" s="4"/>
      <c r="BX573" s="29"/>
      <c r="BY573" s="4"/>
      <c r="BZ573" s="4"/>
      <c r="CA573" s="18"/>
      <c r="CB573" s="18"/>
      <c r="CD573" s="18"/>
      <c r="CE573" s="18"/>
      <c r="CG573" s="18"/>
      <c r="CI573" s="18"/>
      <c r="CK573" s="18"/>
      <c r="CL573" s="18"/>
      <c r="CN573" s="18"/>
      <c r="CO573" s="18"/>
      <c r="CP573" s="18"/>
      <c r="CT573" s="18"/>
      <c r="CU573" s="18"/>
      <c r="CV573" s="18"/>
      <c r="CW573" s="18"/>
      <c r="CX573" s="18"/>
      <c r="CY573" s="18"/>
      <c r="CZ573" s="18"/>
      <c r="DA573" s="18"/>
      <c r="DB573" s="18"/>
      <c r="DC573" s="18"/>
      <c r="DD573" s="18"/>
      <c r="DF573" s="18"/>
      <c r="DH573" s="18"/>
      <c r="ED573" s="31"/>
      <c r="EE573" s="31"/>
      <c r="ET573" s="28"/>
      <c r="EU573" s="28"/>
      <c r="EV573" s="28"/>
      <c r="EW573" s="18"/>
      <c r="FA573" s="18"/>
      <c r="FB573" s="18"/>
      <c r="FC573" s="18"/>
      <c r="FD573" s="18"/>
      <c r="FE573" s="18"/>
      <c r="FF573" s="18"/>
      <c r="FG573" s="18"/>
      <c r="FJ573" s="18"/>
      <c r="FK573" s="18"/>
      <c r="FL573" s="18"/>
      <c r="FM573" s="18"/>
      <c r="FO573" s="18"/>
      <c r="FQ573" s="18"/>
      <c r="FS573" s="18"/>
      <c r="FU573" s="18"/>
      <c r="FV573" s="18"/>
      <c r="FW573" s="18"/>
      <c r="FX573" s="18"/>
      <c r="FY573" s="18"/>
      <c r="FZ573" s="18"/>
      <c r="GB573" s="18"/>
      <c r="GE573" s="18"/>
    </row>
    <row r="574" spans="1:187" s="5" customFormat="1" x14ac:dyDescent="0.2">
      <c r="A574" s="26"/>
      <c r="G574" s="27"/>
      <c r="H574" s="27"/>
      <c r="I574" s="27"/>
      <c r="J574" s="27"/>
      <c r="K574" s="27"/>
      <c r="L574" s="27"/>
      <c r="M574" s="27"/>
      <c r="N574" s="27"/>
      <c r="O574" s="27"/>
      <c r="P574" s="27"/>
      <c r="Q574" s="27"/>
      <c r="R574" s="27"/>
      <c r="S574" s="27"/>
      <c r="T574" s="27"/>
      <c r="U574" s="27"/>
      <c r="V574" s="27"/>
      <c r="W574" s="27"/>
      <c r="X574" s="27"/>
      <c r="Y574" s="27"/>
      <c r="Z574" s="27"/>
      <c r="AA574" s="27"/>
      <c r="AB574" s="27"/>
      <c r="AC574" s="27"/>
      <c r="AD574" s="27"/>
      <c r="AR574" s="4"/>
      <c r="AS574" s="4"/>
      <c r="AU574" s="4"/>
      <c r="AV574" s="4"/>
      <c r="AX574" s="4"/>
      <c r="AY574" s="4"/>
      <c r="BA574" s="4"/>
      <c r="BB574" s="4"/>
      <c r="BD574" s="4"/>
      <c r="BE574" s="4"/>
      <c r="BG574" s="4"/>
      <c r="BH574" s="4"/>
      <c r="BJ574" s="4"/>
      <c r="BK574" s="4"/>
      <c r="BM574" s="4"/>
      <c r="BN574" s="4"/>
      <c r="BO574" s="4"/>
      <c r="BP574" s="4"/>
      <c r="BQ574" s="4"/>
      <c r="BR574" s="4"/>
      <c r="BS574" s="4"/>
      <c r="BT574" s="4"/>
      <c r="BU574" s="4"/>
      <c r="BV574" s="4"/>
      <c r="BW574" s="4"/>
      <c r="BX574" s="29"/>
      <c r="BY574" s="4"/>
      <c r="BZ574" s="4"/>
      <c r="CA574" s="18"/>
      <c r="CB574" s="18"/>
      <c r="CD574" s="18"/>
      <c r="CE574" s="18"/>
      <c r="CG574" s="18"/>
      <c r="CI574" s="18"/>
      <c r="CK574" s="18"/>
      <c r="CL574" s="18"/>
      <c r="CN574" s="18"/>
      <c r="CO574" s="18"/>
      <c r="CP574" s="18"/>
      <c r="CT574" s="18"/>
      <c r="CU574" s="18"/>
      <c r="CV574" s="18"/>
      <c r="CW574" s="18"/>
      <c r="CX574" s="18"/>
      <c r="CY574" s="18"/>
      <c r="CZ574" s="18"/>
      <c r="DA574" s="18"/>
      <c r="DB574" s="18"/>
      <c r="DC574" s="18"/>
      <c r="DD574" s="18"/>
      <c r="DF574" s="18"/>
      <c r="DH574" s="18"/>
      <c r="ED574" s="31"/>
      <c r="EE574" s="31"/>
      <c r="ET574" s="28"/>
      <c r="EU574" s="28"/>
      <c r="EV574" s="28"/>
      <c r="EW574" s="18"/>
      <c r="FA574" s="18"/>
      <c r="FB574" s="18"/>
      <c r="FC574" s="18"/>
      <c r="FD574" s="18"/>
      <c r="FE574" s="18"/>
      <c r="FF574" s="18"/>
      <c r="FG574" s="18"/>
      <c r="FJ574" s="18"/>
      <c r="FK574" s="18"/>
      <c r="FL574" s="18"/>
      <c r="FM574" s="18"/>
      <c r="FO574" s="18"/>
      <c r="FQ574" s="18"/>
      <c r="FS574" s="18"/>
      <c r="FU574" s="18"/>
      <c r="FV574" s="18"/>
      <c r="FW574" s="18"/>
      <c r="FX574" s="18"/>
      <c r="FY574" s="18"/>
      <c r="FZ574" s="18"/>
      <c r="GB574" s="18"/>
      <c r="GE574" s="18"/>
    </row>
    <row r="575" spans="1:187" s="5" customFormat="1" x14ac:dyDescent="0.2">
      <c r="A575" s="26"/>
      <c r="G575" s="27"/>
      <c r="H575" s="27"/>
      <c r="I575" s="27"/>
      <c r="J575" s="27"/>
      <c r="K575" s="27"/>
      <c r="L575" s="27"/>
      <c r="M575" s="27"/>
      <c r="N575" s="27"/>
      <c r="O575" s="27"/>
      <c r="P575" s="27"/>
      <c r="Q575" s="27"/>
      <c r="R575" s="27"/>
      <c r="S575" s="27"/>
      <c r="T575" s="27"/>
      <c r="U575" s="27"/>
      <c r="V575" s="27"/>
      <c r="W575" s="27"/>
      <c r="X575" s="27"/>
      <c r="Y575" s="27"/>
      <c r="Z575" s="27"/>
      <c r="AA575" s="27"/>
      <c r="AB575" s="27"/>
      <c r="AC575" s="27"/>
      <c r="AD575" s="27"/>
      <c r="AR575" s="4"/>
      <c r="AS575" s="4"/>
      <c r="AU575" s="4"/>
      <c r="AV575" s="4"/>
      <c r="AX575" s="4"/>
      <c r="AY575" s="4"/>
      <c r="BA575" s="4"/>
      <c r="BB575" s="4"/>
      <c r="BD575" s="4"/>
      <c r="BE575" s="4"/>
      <c r="BG575" s="4"/>
      <c r="BH575" s="4"/>
      <c r="BJ575" s="4"/>
      <c r="BK575" s="4"/>
      <c r="BM575" s="4"/>
      <c r="BN575" s="4"/>
      <c r="BO575" s="4"/>
      <c r="BP575" s="4"/>
      <c r="BQ575" s="4"/>
      <c r="BR575" s="4"/>
      <c r="BS575" s="4"/>
      <c r="BT575" s="4"/>
      <c r="BU575" s="4"/>
      <c r="BV575" s="4"/>
      <c r="BW575" s="4"/>
      <c r="BX575" s="29"/>
      <c r="BY575" s="4"/>
      <c r="BZ575" s="4"/>
      <c r="CA575" s="18"/>
      <c r="CB575" s="18"/>
      <c r="CD575" s="18"/>
      <c r="CE575" s="18"/>
      <c r="CG575" s="18"/>
      <c r="CI575" s="18"/>
      <c r="CK575" s="18"/>
      <c r="CL575" s="18"/>
      <c r="CN575" s="18"/>
      <c r="CO575" s="18"/>
      <c r="CP575" s="18"/>
      <c r="CT575" s="18"/>
      <c r="CU575" s="18"/>
      <c r="CV575" s="18"/>
      <c r="CW575" s="18"/>
      <c r="CX575" s="18"/>
      <c r="CY575" s="18"/>
      <c r="CZ575" s="18"/>
      <c r="DA575" s="18"/>
      <c r="DB575" s="18"/>
      <c r="DC575" s="18"/>
      <c r="DD575" s="18"/>
      <c r="DF575" s="18"/>
      <c r="DH575" s="18"/>
      <c r="ED575" s="31"/>
      <c r="EE575" s="31"/>
      <c r="ET575" s="28"/>
      <c r="EU575" s="28"/>
      <c r="EV575" s="28"/>
      <c r="EW575" s="18"/>
      <c r="FA575" s="18"/>
      <c r="FB575" s="18"/>
      <c r="FC575" s="18"/>
      <c r="FD575" s="18"/>
      <c r="FE575" s="18"/>
      <c r="FF575" s="18"/>
      <c r="FG575" s="18"/>
      <c r="FJ575" s="18"/>
      <c r="FK575" s="18"/>
      <c r="FL575" s="18"/>
      <c r="FM575" s="18"/>
      <c r="FO575" s="18"/>
      <c r="FQ575" s="18"/>
      <c r="FS575" s="18"/>
      <c r="FU575" s="18"/>
      <c r="FV575" s="18"/>
      <c r="FW575" s="18"/>
      <c r="FX575" s="18"/>
      <c r="FY575" s="18"/>
      <c r="FZ575" s="18"/>
      <c r="GB575" s="18"/>
      <c r="GE575" s="18"/>
    </row>
    <row r="576" spans="1:187" s="5" customFormat="1" x14ac:dyDescent="0.2">
      <c r="A576" s="26"/>
      <c r="G576" s="27"/>
      <c r="H576" s="27"/>
      <c r="I576" s="27"/>
      <c r="J576" s="27"/>
      <c r="K576" s="27"/>
      <c r="L576" s="27"/>
      <c r="M576" s="27"/>
      <c r="N576" s="27"/>
      <c r="O576" s="27"/>
      <c r="P576" s="27"/>
      <c r="Q576" s="27"/>
      <c r="R576" s="27"/>
      <c r="S576" s="27"/>
      <c r="T576" s="27"/>
      <c r="U576" s="27"/>
      <c r="V576" s="27"/>
      <c r="W576" s="27"/>
      <c r="X576" s="27"/>
      <c r="Y576" s="27"/>
      <c r="Z576" s="27"/>
      <c r="AA576" s="27"/>
      <c r="AB576" s="27"/>
      <c r="AC576" s="27"/>
      <c r="AD576" s="27"/>
      <c r="AR576" s="4"/>
      <c r="AS576" s="4"/>
      <c r="AU576" s="4"/>
      <c r="AV576" s="4"/>
      <c r="AX576" s="4"/>
      <c r="AY576" s="4"/>
      <c r="BA576" s="4"/>
      <c r="BB576" s="4"/>
      <c r="BD576" s="4"/>
      <c r="BE576" s="4"/>
      <c r="BG576" s="4"/>
      <c r="BH576" s="4"/>
      <c r="BJ576" s="4"/>
      <c r="BK576" s="4"/>
      <c r="BM576" s="4"/>
      <c r="BN576" s="4"/>
      <c r="BO576" s="4"/>
      <c r="BP576" s="4"/>
      <c r="BQ576" s="4"/>
      <c r="BR576" s="4"/>
      <c r="BS576" s="4"/>
      <c r="BT576" s="4"/>
      <c r="BU576" s="4"/>
      <c r="BV576" s="4"/>
      <c r="BW576" s="4"/>
      <c r="BX576" s="29"/>
      <c r="BY576" s="4"/>
      <c r="BZ576" s="4"/>
      <c r="CA576" s="18"/>
      <c r="CB576" s="18"/>
      <c r="CD576" s="18"/>
      <c r="CE576" s="18"/>
      <c r="CG576" s="18"/>
      <c r="CI576" s="18"/>
      <c r="CK576" s="18"/>
      <c r="CL576" s="18"/>
      <c r="CN576" s="18"/>
      <c r="CO576" s="18"/>
      <c r="CP576" s="18"/>
      <c r="CT576" s="18"/>
      <c r="CU576" s="18"/>
      <c r="CV576" s="18"/>
      <c r="CW576" s="18"/>
      <c r="CX576" s="18"/>
      <c r="CY576" s="18"/>
      <c r="CZ576" s="18"/>
      <c r="DA576" s="18"/>
      <c r="DB576" s="18"/>
      <c r="DC576" s="18"/>
      <c r="DD576" s="18"/>
      <c r="DF576" s="18"/>
      <c r="DH576" s="18"/>
      <c r="ED576" s="31"/>
      <c r="EE576" s="31"/>
      <c r="ET576" s="28"/>
      <c r="EU576" s="28"/>
      <c r="EV576" s="28"/>
      <c r="EW576" s="18"/>
      <c r="FA576" s="18"/>
      <c r="FB576" s="18"/>
      <c r="FC576" s="18"/>
      <c r="FD576" s="18"/>
      <c r="FE576" s="18"/>
      <c r="FF576" s="18"/>
      <c r="FG576" s="18"/>
      <c r="FJ576" s="18"/>
      <c r="FK576" s="18"/>
      <c r="FL576" s="18"/>
      <c r="FM576" s="18"/>
      <c r="FO576" s="18"/>
      <c r="FQ576" s="18"/>
      <c r="FS576" s="18"/>
      <c r="FU576" s="18"/>
      <c r="FV576" s="18"/>
      <c r="FW576" s="18"/>
      <c r="FX576" s="18"/>
      <c r="FY576" s="18"/>
      <c r="FZ576" s="18"/>
      <c r="GB576" s="18"/>
      <c r="GE576" s="18"/>
    </row>
    <row r="577" spans="1:187" s="5" customFormat="1" x14ac:dyDescent="0.2">
      <c r="A577" s="26"/>
      <c r="G577" s="27"/>
      <c r="H577" s="27"/>
      <c r="I577" s="27"/>
      <c r="J577" s="27"/>
      <c r="K577" s="27"/>
      <c r="L577" s="27"/>
      <c r="M577" s="27"/>
      <c r="N577" s="27"/>
      <c r="O577" s="27"/>
      <c r="P577" s="27"/>
      <c r="Q577" s="27"/>
      <c r="R577" s="27"/>
      <c r="S577" s="27"/>
      <c r="T577" s="27"/>
      <c r="U577" s="27"/>
      <c r="V577" s="27"/>
      <c r="W577" s="27"/>
      <c r="X577" s="27"/>
      <c r="Y577" s="27"/>
      <c r="Z577" s="27"/>
      <c r="AA577" s="27"/>
      <c r="AB577" s="27"/>
      <c r="AC577" s="27"/>
      <c r="AD577" s="27"/>
      <c r="AR577" s="4"/>
      <c r="AS577" s="4"/>
      <c r="AU577" s="4"/>
      <c r="AV577" s="4"/>
      <c r="AX577" s="4"/>
      <c r="AY577" s="4"/>
      <c r="BA577" s="4"/>
      <c r="BB577" s="4"/>
      <c r="BD577" s="4"/>
      <c r="BE577" s="4"/>
      <c r="BG577" s="4"/>
      <c r="BH577" s="4"/>
      <c r="BJ577" s="4"/>
      <c r="BK577" s="4"/>
      <c r="BM577" s="4"/>
      <c r="BN577" s="4"/>
      <c r="BO577" s="4"/>
      <c r="BP577" s="4"/>
      <c r="BQ577" s="4"/>
      <c r="BR577" s="4"/>
      <c r="BS577" s="4"/>
      <c r="BT577" s="4"/>
      <c r="BU577" s="4"/>
      <c r="BV577" s="4"/>
      <c r="BW577" s="4"/>
      <c r="BX577" s="29"/>
      <c r="BY577" s="4"/>
      <c r="BZ577" s="4"/>
      <c r="CA577" s="18"/>
      <c r="CB577" s="18"/>
      <c r="CD577" s="18"/>
      <c r="CE577" s="18"/>
      <c r="CG577" s="18"/>
      <c r="CI577" s="18"/>
      <c r="CK577" s="18"/>
      <c r="CL577" s="18"/>
      <c r="CN577" s="18"/>
      <c r="CO577" s="18"/>
      <c r="CP577" s="18"/>
      <c r="CT577" s="18"/>
      <c r="CU577" s="18"/>
      <c r="CV577" s="18"/>
      <c r="CW577" s="18"/>
      <c r="CX577" s="18"/>
      <c r="CY577" s="18"/>
      <c r="CZ577" s="18"/>
      <c r="DA577" s="18"/>
      <c r="DB577" s="18"/>
      <c r="DC577" s="18"/>
      <c r="DD577" s="18"/>
      <c r="DF577" s="18"/>
      <c r="DH577" s="18"/>
      <c r="ED577" s="31"/>
      <c r="EE577" s="31"/>
      <c r="ET577" s="28"/>
      <c r="EU577" s="28"/>
      <c r="EV577" s="28"/>
      <c r="EW577" s="18"/>
      <c r="FA577" s="18"/>
      <c r="FB577" s="18"/>
      <c r="FC577" s="18"/>
      <c r="FD577" s="18"/>
      <c r="FE577" s="18"/>
      <c r="FF577" s="18"/>
      <c r="FG577" s="18"/>
      <c r="FJ577" s="18"/>
      <c r="FK577" s="18"/>
      <c r="FL577" s="18"/>
      <c r="FM577" s="18"/>
      <c r="FO577" s="18"/>
      <c r="FQ577" s="18"/>
      <c r="FS577" s="18"/>
      <c r="FU577" s="18"/>
      <c r="FV577" s="18"/>
      <c r="FW577" s="18"/>
      <c r="FX577" s="18"/>
      <c r="FY577" s="18"/>
      <c r="FZ577" s="18"/>
      <c r="GB577" s="18"/>
      <c r="GD577" s="18"/>
      <c r="GE577" s="18"/>
    </row>
    <row r="578" spans="1:187" s="5" customFormat="1" x14ac:dyDescent="0.2">
      <c r="A578" s="26"/>
      <c r="G578" s="27"/>
      <c r="H578" s="27"/>
      <c r="I578" s="27"/>
      <c r="J578" s="27"/>
      <c r="K578" s="27"/>
      <c r="L578" s="27"/>
      <c r="M578" s="27"/>
      <c r="N578" s="27"/>
      <c r="O578" s="27"/>
      <c r="P578" s="27"/>
      <c r="Q578" s="27"/>
      <c r="R578" s="27"/>
      <c r="S578" s="27"/>
      <c r="T578" s="27"/>
      <c r="U578" s="27"/>
      <c r="V578" s="27"/>
      <c r="W578" s="27"/>
      <c r="X578" s="27"/>
      <c r="Y578" s="27"/>
      <c r="Z578" s="27"/>
      <c r="AA578" s="27"/>
      <c r="AB578" s="27"/>
      <c r="AC578" s="27"/>
      <c r="AD578" s="27"/>
      <c r="AR578" s="4"/>
      <c r="AS578" s="4"/>
      <c r="AU578" s="4"/>
      <c r="AV578" s="4"/>
      <c r="AX578" s="4"/>
      <c r="AY578" s="4"/>
      <c r="BA578" s="4"/>
      <c r="BB578" s="4"/>
      <c r="BD578" s="4"/>
      <c r="BE578" s="4"/>
      <c r="BG578" s="4"/>
      <c r="BH578" s="4"/>
      <c r="BJ578" s="4"/>
      <c r="BK578" s="4"/>
      <c r="BM578" s="4"/>
      <c r="BN578" s="4"/>
      <c r="BO578" s="4"/>
      <c r="BP578" s="4"/>
      <c r="BQ578" s="4"/>
      <c r="BR578" s="4"/>
      <c r="BS578" s="4"/>
      <c r="BT578" s="4"/>
      <c r="BU578" s="4"/>
      <c r="BV578" s="4"/>
      <c r="BW578" s="4"/>
      <c r="BX578" s="29"/>
      <c r="BY578" s="4"/>
      <c r="BZ578" s="4"/>
      <c r="CA578" s="18"/>
      <c r="CB578" s="18"/>
      <c r="CD578" s="18"/>
      <c r="CE578" s="18"/>
      <c r="CG578" s="18"/>
      <c r="CI578" s="18"/>
      <c r="CK578" s="18"/>
      <c r="CL578" s="18"/>
      <c r="CN578" s="18"/>
      <c r="CO578" s="18"/>
      <c r="CP578" s="18"/>
      <c r="CT578" s="18"/>
      <c r="CU578" s="18"/>
      <c r="CV578" s="18"/>
      <c r="CW578" s="18"/>
      <c r="CX578" s="18"/>
      <c r="CY578" s="18"/>
      <c r="CZ578" s="18"/>
      <c r="DA578" s="18"/>
      <c r="DB578" s="18"/>
      <c r="DC578" s="18"/>
      <c r="DD578" s="18"/>
      <c r="DF578" s="18"/>
      <c r="DH578" s="18"/>
      <c r="ED578" s="31"/>
      <c r="EE578" s="31"/>
      <c r="ET578" s="28"/>
      <c r="EU578" s="28"/>
      <c r="EV578" s="28"/>
      <c r="EW578" s="18"/>
      <c r="FA578" s="18"/>
      <c r="FB578" s="18"/>
      <c r="FC578" s="18"/>
      <c r="FD578" s="18"/>
      <c r="FE578" s="18"/>
      <c r="FF578" s="18"/>
      <c r="FG578" s="18"/>
      <c r="FJ578" s="18"/>
      <c r="FK578" s="18"/>
      <c r="FL578" s="18"/>
      <c r="FM578" s="18"/>
      <c r="FN578" s="18"/>
      <c r="FO578" s="18"/>
      <c r="FQ578" s="18"/>
      <c r="FS578" s="18"/>
      <c r="FU578" s="18"/>
      <c r="FV578" s="18"/>
      <c r="FW578" s="18"/>
      <c r="FX578" s="18"/>
      <c r="FY578" s="18"/>
      <c r="FZ578" s="18"/>
      <c r="GB578" s="18"/>
      <c r="GE578" s="18"/>
    </row>
    <row r="579" spans="1:187" s="5" customFormat="1" x14ac:dyDescent="0.2">
      <c r="A579" s="26"/>
      <c r="G579" s="27"/>
      <c r="H579" s="27"/>
      <c r="I579" s="27"/>
      <c r="J579" s="27"/>
      <c r="K579" s="27"/>
      <c r="L579" s="27"/>
      <c r="M579" s="27"/>
      <c r="N579" s="27"/>
      <c r="O579" s="27"/>
      <c r="P579" s="27"/>
      <c r="Q579" s="27"/>
      <c r="R579" s="27"/>
      <c r="S579" s="27"/>
      <c r="T579" s="27"/>
      <c r="U579" s="27"/>
      <c r="V579" s="27"/>
      <c r="W579" s="27"/>
      <c r="X579" s="27"/>
      <c r="Y579" s="27"/>
      <c r="Z579" s="27"/>
      <c r="AA579" s="27"/>
      <c r="AB579" s="27"/>
      <c r="AC579" s="27"/>
      <c r="AD579" s="27"/>
      <c r="AR579" s="4"/>
      <c r="AS579" s="4"/>
      <c r="AU579" s="4"/>
      <c r="AV579" s="4"/>
      <c r="AX579" s="4"/>
      <c r="AY579" s="4"/>
      <c r="BA579" s="4"/>
      <c r="BB579" s="4"/>
      <c r="BD579" s="4"/>
      <c r="BE579" s="4"/>
      <c r="BG579" s="4"/>
      <c r="BH579" s="4"/>
      <c r="BJ579" s="4"/>
      <c r="BK579" s="4"/>
      <c r="BM579" s="4"/>
      <c r="BN579" s="4"/>
      <c r="BO579" s="4"/>
      <c r="BP579" s="4"/>
      <c r="BQ579" s="4"/>
      <c r="BR579" s="4"/>
      <c r="BS579" s="4"/>
      <c r="BT579" s="4"/>
      <c r="BU579" s="4"/>
      <c r="BV579" s="4"/>
      <c r="BW579" s="4"/>
      <c r="BX579" s="29"/>
      <c r="BY579" s="4"/>
      <c r="BZ579" s="4"/>
      <c r="CA579" s="18"/>
      <c r="CB579" s="18"/>
      <c r="CD579" s="18"/>
      <c r="CE579" s="18"/>
      <c r="CG579" s="18"/>
      <c r="CI579" s="18"/>
      <c r="CK579" s="18"/>
      <c r="CL579" s="18"/>
      <c r="CN579" s="18"/>
      <c r="CO579" s="18"/>
      <c r="CP579" s="18"/>
      <c r="CT579" s="18"/>
      <c r="CU579" s="18"/>
      <c r="CV579" s="18"/>
      <c r="CW579" s="18"/>
      <c r="CX579" s="18"/>
      <c r="CY579" s="18"/>
      <c r="CZ579" s="18"/>
      <c r="DA579" s="18"/>
      <c r="DB579" s="18"/>
      <c r="DC579" s="18"/>
      <c r="DD579" s="18"/>
      <c r="DF579" s="18"/>
      <c r="DH579" s="18"/>
      <c r="ED579" s="31"/>
      <c r="EE579" s="31"/>
      <c r="ET579" s="28"/>
      <c r="EU579" s="28"/>
      <c r="EV579" s="28"/>
      <c r="EW579" s="18"/>
      <c r="FA579" s="18"/>
      <c r="FB579" s="18"/>
      <c r="FC579" s="18"/>
      <c r="FD579" s="18"/>
      <c r="FE579" s="18"/>
      <c r="FF579" s="18"/>
      <c r="FG579" s="18"/>
      <c r="FJ579" s="18"/>
      <c r="FK579" s="18"/>
      <c r="FL579" s="18"/>
      <c r="FM579" s="18"/>
      <c r="FO579" s="18"/>
      <c r="FQ579" s="18"/>
      <c r="FS579" s="18"/>
      <c r="FU579" s="18"/>
      <c r="FV579" s="18"/>
      <c r="FW579" s="18"/>
      <c r="FX579" s="18"/>
      <c r="FY579" s="18"/>
      <c r="FZ579" s="18"/>
      <c r="GB579" s="18"/>
      <c r="GE579" s="18"/>
    </row>
    <row r="580" spans="1:187" s="5" customFormat="1" x14ac:dyDescent="0.2">
      <c r="A580" s="26"/>
      <c r="G580" s="27"/>
      <c r="H580" s="27"/>
      <c r="I580" s="27"/>
      <c r="J580" s="27"/>
      <c r="K580" s="27"/>
      <c r="L580" s="27"/>
      <c r="M580" s="27"/>
      <c r="N580" s="27"/>
      <c r="O580" s="27"/>
      <c r="P580" s="27"/>
      <c r="Q580" s="27"/>
      <c r="R580" s="27"/>
      <c r="S580" s="27"/>
      <c r="T580" s="27"/>
      <c r="U580" s="27"/>
      <c r="V580" s="27"/>
      <c r="W580" s="27"/>
      <c r="X580" s="27"/>
      <c r="Y580" s="27"/>
      <c r="Z580" s="27"/>
      <c r="AA580" s="27"/>
      <c r="AB580" s="27"/>
      <c r="AC580" s="27"/>
      <c r="AD580" s="27"/>
      <c r="AR580" s="4"/>
      <c r="AS580" s="4"/>
      <c r="AU580" s="4"/>
      <c r="AV580" s="4"/>
      <c r="AX580" s="4"/>
      <c r="AY580" s="4"/>
      <c r="BA580" s="4"/>
      <c r="BB580" s="4"/>
      <c r="BD580" s="4"/>
      <c r="BE580" s="4"/>
      <c r="BG580" s="4"/>
      <c r="BH580" s="4"/>
      <c r="BJ580" s="4"/>
      <c r="BK580" s="4"/>
      <c r="BM580" s="4"/>
      <c r="BN580" s="4"/>
      <c r="BO580" s="4"/>
      <c r="BP580" s="4"/>
      <c r="BQ580" s="4"/>
      <c r="BR580" s="4"/>
      <c r="BS580" s="4"/>
      <c r="BT580" s="4"/>
      <c r="BU580" s="4"/>
      <c r="BV580" s="4"/>
      <c r="BW580" s="4"/>
      <c r="BX580" s="29"/>
      <c r="BY580" s="4"/>
      <c r="BZ580" s="4"/>
      <c r="CA580" s="18"/>
      <c r="CB580" s="18"/>
      <c r="CD580" s="18"/>
      <c r="CE580" s="18"/>
      <c r="CG580" s="18"/>
      <c r="CI580" s="18"/>
      <c r="CK580" s="18"/>
      <c r="CL580" s="18"/>
      <c r="CN580" s="18"/>
      <c r="CO580" s="18"/>
      <c r="CP580" s="18"/>
      <c r="CT580" s="18"/>
      <c r="CU580" s="18"/>
      <c r="CV580" s="18"/>
      <c r="CW580" s="18"/>
      <c r="CX580" s="18"/>
      <c r="CY580" s="18"/>
      <c r="CZ580" s="18"/>
      <c r="DA580" s="18"/>
      <c r="DB580" s="18"/>
      <c r="DC580" s="18"/>
      <c r="DD580" s="18"/>
      <c r="DF580" s="18"/>
      <c r="DH580" s="18"/>
      <c r="ED580" s="31"/>
      <c r="EE580" s="31"/>
      <c r="ET580" s="28"/>
      <c r="EU580" s="28"/>
      <c r="EV580" s="28"/>
      <c r="EW580" s="18"/>
      <c r="FA580" s="18"/>
      <c r="FB580" s="18"/>
      <c r="FC580" s="18"/>
      <c r="FD580" s="18"/>
      <c r="FE580" s="18"/>
      <c r="FF580" s="18"/>
      <c r="FG580" s="18"/>
      <c r="FJ580" s="18"/>
      <c r="FK580" s="18"/>
      <c r="FL580" s="18"/>
      <c r="FM580" s="18"/>
      <c r="FO580" s="18"/>
      <c r="FQ580" s="18"/>
      <c r="FS580" s="18"/>
      <c r="FU580" s="18"/>
      <c r="FV580" s="18"/>
      <c r="FW580" s="18"/>
      <c r="FX580" s="18"/>
      <c r="FY580" s="18"/>
      <c r="FZ580" s="18"/>
      <c r="GB580" s="18"/>
      <c r="GE580" s="18"/>
    </row>
    <row r="581" spans="1:187" s="5" customFormat="1" x14ac:dyDescent="0.2">
      <c r="A581" s="26"/>
      <c r="G581" s="27"/>
      <c r="H581" s="27"/>
      <c r="I581" s="27"/>
      <c r="J581" s="27"/>
      <c r="K581" s="27"/>
      <c r="L581" s="27"/>
      <c r="M581" s="27"/>
      <c r="N581" s="27"/>
      <c r="O581" s="27"/>
      <c r="P581" s="27"/>
      <c r="Q581" s="27"/>
      <c r="R581" s="27"/>
      <c r="S581" s="27"/>
      <c r="T581" s="27"/>
      <c r="U581" s="27"/>
      <c r="V581" s="27"/>
      <c r="W581" s="27"/>
      <c r="X581" s="27"/>
      <c r="Y581" s="27"/>
      <c r="Z581" s="27"/>
      <c r="AA581" s="27"/>
      <c r="AB581" s="27"/>
      <c r="AC581" s="27"/>
      <c r="AD581" s="27"/>
      <c r="AR581" s="4"/>
      <c r="AS581" s="4"/>
      <c r="AU581" s="4"/>
      <c r="AV581" s="4"/>
      <c r="AX581" s="4"/>
      <c r="AY581" s="4"/>
      <c r="BA581" s="4"/>
      <c r="BB581" s="4"/>
      <c r="BD581" s="4"/>
      <c r="BE581" s="4"/>
      <c r="BG581" s="4"/>
      <c r="BH581" s="4"/>
      <c r="BJ581" s="4"/>
      <c r="BK581" s="4"/>
      <c r="BM581" s="4"/>
      <c r="BN581" s="4"/>
      <c r="BO581" s="4"/>
      <c r="BP581" s="4"/>
      <c r="BQ581" s="4"/>
      <c r="BR581" s="4"/>
      <c r="BS581" s="4"/>
      <c r="BT581" s="4"/>
      <c r="BU581" s="4"/>
      <c r="BV581" s="4"/>
      <c r="BW581" s="4"/>
      <c r="BX581" s="29"/>
      <c r="BY581" s="4"/>
      <c r="BZ581" s="4"/>
      <c r="CA581" s="18"/>
      <c r="CB581" s="18"/>
      <c r="CD581" s="18"/>
      <c r="CE581" s="18"/>
      <c r="CG581" s="18"/>
      <c r="CI581" s="18"/>
      <c r="CK581" s="18"/>
      <c r="CL581" s="18"/>
      <c r="CN581" s="18"/>
      <c r="CO581" s="18"/>
      <c r="CP581" s="18"/>
      <c r="CT581" s="18"/>
      <c r="CU581" s="18"/>
      <c r="CV581" s="18"/>
      <c r="CW581" s="18"/>
      <c r="CX581" s="18"/>
      <c r="CY581" s="18"/>
      <c r="CZ581" s="18"/>
      <c r="DA581" s="18"/>
      <c r="DB581" s="18"/>
      <c r="DC581" s="18"/>
      <c r="DD581" s="18"/>
      <c r="DF581" s="18"/>
      <c r="DH581" s="18"/>
      <c r="ED581" s="31"/>
      <c r="EE581" s="31"/>
      <c r="ET581" s="28"/>
      <c r="EU581" s="28"/>
      <c r="EV581" s="28"/>
      <c r="EW581" s="18"/>
      <c r="FA581" s="18"/>
      <c r="FB581" s="18"/>
      <c r="FC581" s="18"/>
      <c r="FD581" s="18"/>
      <c r="FE581" s="18"/>
      <c r="FF581" s="18"/>
      <c r="FG581" s="18"/>
      <c r="FJ581" s="18"/>
      <c r="FK581" s="18"/>
      <c r="FL581" s="18"/>
      <c r="FM581" s="18"/>
      <c r="FO581" s="18"/>
      <c r="FQ581" s="18"/>
      <c r="FS581" s="18"/>
      <c r="FU581" s="18"/>
      <c r="FV581" s="18"/>
      <c r="FW581" s="18"/>
      <c r="FX581" s="18"/>
      <c r="FY581" s="18"/>
      <c r="FZ581" s="18"/>
      <c r="GB581" s="18"/>
      <c r="GE581" s="18"/>
    </row>
    <row r="582" spans="1:187" s="5" customFormat="1" x14ac:dyDescent="0.2">
      <c r="A582" s="26"/>
      <c r="G582" s="27"/>
      <c r="H582" s="27"/>
      <c r="I582" s="27"/>
      <c r="J582" s="27"/>
      <c r="K582" s="27"/>
      <c r="L582" s="27"/>
      <c r="M582" s="27"/>
      <c r="N582" s="27"/>
      <c r="O582" s="27"/>
      <c r="P582" s="27"/>
      <c r="Q582" s="27"/>
      <c r="R582" s="27"/>
      <c r="S582" s="27"/>
      <c r="T582" s="27"/>
      <c r="U582" s="27"/>
      <c r="V582" s="27"/>
      <c r="W582" s="27"/>
      <c r="X582" s="27"/>
      <c r="Y582" s="27"/>
      <c r="Z582" s="27"/>
      <c r="AA582" s="27"/>
      <c r="AB582" s="27"/>
      <c r="AC582" s="27"/>
      <c r="AD582" s="27"/>
      <c r="AR582" s="4"/>
      <c r="AS582" s="4"/>
      <c r="AU582" s="4"/>
      <c r="AV582" s="4"/>
      <c r="AX582" s="4"/>
      <c r="AY582" s="4"/>
      <c r="BA582" s="4"/>
      <c r="BB582" s="4"/>
      <c r="BD582" s="4"/>
      <c r="BE582" s="4"/>
      <c r="BG582" s="4"/>
      <c r="BH582" s="4"/>
      <c r="BJ582" s="4"/>
      <c r="BK582" s="4"/>
      <c r="BM582" s="4"/>
      <c r="BN582" s="4"/>
      <c r="BO582" s="4"/>
      <c r="BP582" s="4"/>
      <c r="BQ582" s="4"/>
      <c r="BR582" s="4"/>
      <c r="BS582" s="4"/>
      <c r="BT582" s="4"/>
      <c r="BU582" s="4"/>
      <c r="BV582" s="4"/>
      <c r="BW582" s="4"/>
      <c r="BX582" s="29"/>
      <c r="BY582" s="4"/>
      <c r="BZ582" s="4"/>
      <c r="CA582" s="18"/>
      <c r="CB582" s="18"/>
      <c r="CD582" s="18"/>
      <c r="CE582" s="18"/>
      <c r="CG582" s="18"/>
      <c r="CI582" s="18"/>
      <c r="CK582" s="18"/>
      <c r="CL582" s="18"/>
      <c r="CN582" s="18"/>
      <c r="CO582" s="18"/>
      <c r="CP582" s="18"/>
      <c r="CT582" s="18"/>
      <c r="CU582" s="18"/>
      <c r="CV582" s="18"/>
      <c r="CW582" s="18"/>
      <c r="CX582" s="18"/>
      <c r="CY582" s="18"/>
      <c r="CZ582" s="18"/>
      <c r="DA582" s="18"/>
      <c r="DB582" s="18"/>
      <c r="DC582" s="18"/>
      <c r="DD582" s="18"/>
      <c r="DF582" s="18"/>
      <c r="DH582" s="18"/>
      <c r="ED582" s="31"/>
      <c r="EE582" s="31"/>
      <c r="ET582" s="28"/>
      <c r="EU582" s="28"/>
      <c r="EV582" s="28"/>
      <c r="EW582" s="18"/>
      <c r="FA582" s="18"/>
      <c r="FB582" s="18"/>
      <c r="FC582" s="18"/>
      <c r="FD582" s="18"/>
      <c r="FE582" s="18"/>
      <c r="FF582" s="18"/>
      <c r="FG582" s="18"/>
      <c r="FJ582" s="18"/>
      <c r="FK582" s="18"/>
      <c r="FL582" s="18"/>
      <c r="FM582" s="18"/>
      <c r="FO582" s="18"/>
      <c r="FQ582" s="18"/>
      <c r="FS582" s="18"/>
      <c r="FU582" s="18"/>
      <c r="FV582" s="18"/>
      <c r="FW582" s="18"/>
      <c r="FX582" s="18"/>
      <c r="FY582" s="18"/>
      <c r="FZ582" s="18"/>
      <c r="GB582" s="18"/>
      <c r="GE582" s="18"/>
    </row>
    <row r="583" spans="1:187" s="5" customFormat="1" x14ac:dyDescent="0.2">
      <c r="A583" s="26"/>
      <c r="G583" s="27"/>
      <c r="H583" s="27"/>
      <c r="I583" s="27"/>
      <c r="J583" s="27"/>
      <c r="K583" s="27"/>
      <c r="L583" s="27"/>
      <c r="M583" s="27"/>
      <c r="N583" s="27"/>
      <c r="O583" s="27"/>
      <c r="P583" s="27"/>
      <c r="Q583" s="27"/>
      <c r="R583" s="27"/>
      <c r="S583" s="27"/>
      <c r="T583" s="27"/>
      <c r="U583" s="27"/>
      <c r="V583" s="27"/>
      <c r="W583" s="27"/>
      <c r="X583" s="27"/>
      <c r="Y583" s="27"/>
      <c r="Z583" s="27"/>
      <c r="AA583" s="27"/>
      <c r="AB583" s="27"/>
      <c r="AC583" s="27"/>
      <c r="AD583" s="27"/>
      <c r="AR583" s="4"/>
      <c r="AS583" s="4"/>
      <c r="AU583" s="4"/>
      <c r="AV583" s="4"/>
      <c r="AX583" s="4"/>
      <c r="AY583" s="4"/>
      <c r="BA583" s="4"/>
      <c r="BB583" s="4"/>
      <c r="BD583" s="4"/>
      <c r="BE583" s="4"/>
      <c r="BG583" s="4"/>
      <c r="BH583" s="4"/>
      <c r="BJ583" s="4"/>
      <c r="BK583" s="4"/>
      <c r="BM583" s="4"/>
      <c r="BN583" s="4"/>
      <c r="BO583" s="4"/>
      <c r="BP583" s="4"/>
      <c r="BQ583" s="4"/>
      <c r="BR583" s="4"/>
      <c r="BS583" s="4"/>
      <c r="BT583" s="4"/>
      <c r="BU583" s="4"/>
      <c r="BV583" s="4"/>
      <c r="BW583" s="4"/>
      <c r="BX583" s="29"/>
      <c r="BY583" s="4"/>
      <c r="BZ583" s="4"/>
      <c r="CA583" s="18"/>
      <c r="CB583" s="18"/>
      <c r="CD583" s="18"/>
      <c r="CE583" s="18"/>
      <c r="CG583" s="18"/>
      <c r="CI583" s="18"/>
      <c r="CK583" s="18"/>
      <c r="CL583" s="18"/>
      <c r="CN583" s="18"/>
      <c r="CO583" s="18"/>
      <c r="CP583" s="18"/>
      <c r="CT583" s="18"/>
      <c r="CU583" s="18"/>
      <c r="CV583" s="18"/>
      <c r="CW583" s="18"/>
      <c r="CX583" s="18"/>
      <c r="CY583" s="18"/>
      <c r="CZ583" s="18"/>
      <c r="DA583" s="18"/>
      <c r="DB583" s="18"/>
      <c r="DC583" s="18"/>
      <c r="DD583" s="18"/>
      <c r="DF583" s="18"/>
      <c r="DH583" s="18"/>
      <c r="ED583" s="31"/>
      <c r="EE583" s="31"/>
      <c r="ET583" s="28"/>
      <c r="EU583" s="28"/>
      <c r="EV583" s="28"/>
      <c r="EW583" s="18"/>
      <c r="EY583" s="18"/>
      <c r="FA583" s="18"/>
      <c r="FB583" s="18"/>
      <c r="FC583" s="18"/>
      <c r="FD583" s="18"/>
      <c r="FE583" s="18"/>
      <c r="FF583" s="18"/>
      <c r="FG583" s="18"/>
      <c r="FJ583" s="18"/>
      <c r="FK583" s="18"/>
      <c r="FL583" s="18"/>
      <c r="FM583" s="18"/>
      <c r="FO583" s="18"/>
      <c r="FQ583" s="18"/>
      <c r="FS583" s="18"/>
      <c r="FU583" s="18"/>
      <c r="FV583" s="18"/>
      <c r="FW583" s="18"/>
      <c r="FX583" s="18"/>
      <c r="FY583" s="18"/>
      <c r="FZ583" s="18"/>
      <c r="GB583" s="18"/>
      <c r="GD583" s="18"/>
      <c r="GE583" s="18"/>
    </row>
    <row r="584" spans="1:187" s="19" customFormat="1" x14ac:dyDescent="0.2">
      <c r="A584" s="92"/>
      <c r="G584" s="22"/>
      <c r="H584" s="22"/>
      <c r="I584" s="23"/>
      <c r="J584" s="23"/>
      <c r="K584" s="23"/>
      <c r="L584" s="23"/>
      <c r="M584" s="23"/>
      <c r="N584" s="23"/>
      <c r="O584" s="23"/>
      <c r="P584" s="23"/>
      <c r="Q584" s="23"/>
      <c r="R584" s="23"/>
      <c r="S584" s="23"/>
      <c r="T584" s="23"/>
      <c r="U584" s="23"/>
      <c r="V584" s="23"/>
      <c r="W584" s="23"/>
      <c r="X584" s="23"/>
      <c r="Y584" s="23"/>
      <c r="Z584" s="23"/>
      <c r="AA584" s="23"/>
      <c r="AB584" s="23"/>
      <c r="AC584" s="23"/>
      <c r="AD584" s="23"/>
      <c r="AE584" s="72"/>
      <c r="AF584" s="72"/>
      <c r="AG584" s="72"/>
      <c r="AH584" s="72"/>
      <c r="AI584" s="72"/>
      <c r="AJ584" s="72"/>
      <c r="AK584" s="72"/>
      <c r="AL584" s="72"/>
      <c r="AM584" s="72"/>
      <c r="AN584" s="72"/>
      <c r="AO584" s="72"/>
      <c r="AP584" s="72"/>
      <c r="AQ584" s="20"/>
      <c r="AR584" s="68"/>
      <c r="AS584" s="68"/>
      <c r="AT584" s="20"/>
      <c r="AU584" s="68"/>
      <c r="AV584" s="68"/>
      <c r="AW584" s="20"/>
      <c r="AX584" s="68"/>
      <c r="AY584" s="68"/>
      <c r="AZ584" s="20"/>
      <c r="BA584" s="68"/>
      <c r="BB584" s="68"/>
      <c r="BC584" s="20"/>
      <c r="BD584" s="68"/>
      <c r="BE584" s="68"/>
      <c r="BF584" s="20"/>
      <c r="BG584" s="68"/>
      <c r="BH584" s="68"/>
      <c r="BI584" s="20"/>
      <c r="BJ584" s="68"/>
      <c r="BK584" s="68"/>
      <c r="BL584" s="20"/>
      <c r="BM584" s="68"/>
      <c r="BN584" s="68"/>
      <c r="BO584" s="68"/>
      <c r="BP584" s="68"/>
      <c r="BQ584" s="68"/>
      <c r="BR584" s="68"/>
      <c r="BS584" s="68"/>
      <c r="BT584" s="68"/>
      <c r="BU584" s="68"/>
      <c r="BV584" s="68"/>
      <c r="BW584" s="68"/>
      <c r="BX584" s="20"/>
      <c r="BY584" s="68"/>
      <c r="BZ584" s="68"/>
      <c r="ET584" s="23"/>
      <c r="EU584" s="23"/>
      <c r="EV584" s="23"/>
    </row>
    <row r="585" spans="1:187" s="5" customFormat="1" x14ac:dyDescent="0.2">
      <c r="A585" s="116"/>
      <c r="G585" s="27"/>
      <c r="H585" s="27"/>
      <c r="I585" s="28"/>
      <c r="J585" s="28"/>
      <c r="K585" s="28"/>
      <c r="L585" s="28"/>
      <c r="M585" s="28"/>
      <c r="N585" s="28"/>
      <c r="O585" s="28"/>
      <c r="P585" s="28"/>
      <c r="Q585" s="28"/>
      <c r="R585" s="28"/>
      <c r="S585" s="28"/>
      <c r="T585" s="28"/>
      <c r="U585" s="28"/>
      <c r="V585" s="28"/>
      <c r="W585" s="28"/>
      <c r="X585" s="28"/>
      <c r="Y585" s="28"/>
      <c r="Z585" s="28"/>
      <c r="AA585" s="28"/>
      <c r="AB585" s="28"/>
      <c r="AC585" s="28"/>
      <c r="AD585" s="28"/>
      <c r="AE585" s="120"/>
      <c r="AF585" s="120"/>
      <c r="AG585" s="120"/>
      <c r="AH585" s="120"/>
      <c r="AI585" s="120"/>
      <c r="AJ585" s="120"/>
      <c r="AK585" s="120"/>
      <c r="AL585" s="120"/>
      <c r="AM585" s="120"/>
      <c r="AN585" s="120"/>
      <c r="AO585" s="120"/>
      <c r="AP585" s="120"/>
      <c r="AQ585" s="18"/>
      <c r="AR585" s="64"/>
      <c r="AS585" s="64"/>
      <c r="AT585" s="18"/>
      <c r="AU585" s="64"/>
      <c r="AV585" s="64"/>
      <c r="AW585" s="18"/>
      <c r="AX585" s="64"/>
      <c r="AY585" s="64"/>
      <c r="AZ585" s="18"/>
      <c r="BA585" s="64"/>
      <c r="BB585" s="64"/>
      <c r="BC585" s="18"/>
      <c r="BD585" s="64"/>
      <c r="BE585" s="64"/>
      <c r="BF585" s="18"/>
      <c r="BG585" s="64"/>
      <c r="BH585" s="64"/>
      <c r="BI585" s="18"/>
      <c r="BJ585" s="64"/>
      <c r="BK585" s="64"/>
      <c r="BL585" s="18"/>
      <c r="BM585" s="64"/>
      <c r="BN585" s="64"/>
      <c r="BO585" s="64"/>
      <c r="BP585" s="64"/>
      <c r="BQ585" s="64"/>
      <c r="BR585" s="64"/>
      <c r="BS585" s="64"/>
      <c r="BT585" s="64"/>
      <c r="BU585" s="64"/>
      <c r="BV585" s="64"/>
      <c r="BW585" s="64"/>
      <c r="BX585" s="117"/>
      <c r="BY585" s="64"/>
      <c r="BZ585" s="64"/>
      <c r="ET585" s="28"/>
      <c r="EU585" s="28"/>
      <c r="EV585" s="28"/>
    </row>
    <row r="586" spans="1:187" s="5" customFormat="1" x14ac:dyDescent="0.2">
      <c r="A586" s="116"/>
      <c r="G586" s="27"/>
      <c r="H586" s="27"/>
      <c r="I586" s="28"/>
      <c r="J586" s="28"/>
      <c r="K586" s="28"/>
      <c r="L586" s="28"/>
      <c r="M586" s="28"/>
      <c r="N586" s="28"/>
      <c r="O586" s="28"/>
      <c r="P586" s="28"/>
      <c r="Q586" s="28"/>
      <c r="R586" s="28"/>
      <c r="S586" s="28"/>
      <c r="T586" s="28"/>
      <c r="U586" s="28"/>
      <c r="V586" s="28"/>
      <c r="W586" s="28"/>
      <c r="X586" s="28"/>
      <c r="Y586" s="28"/>
      <c r="Z586" s="28"/>
      <c r="AA586" s="28"/>
      <c r="AB586" s="28"/>
      <c r="AC586" s="28"/>
      <c r="AD586" s="28"/>
      <c r="AE586" s="120"/>
      <c r="AF586" s="120"/>
      <c r="AG586" s="120"/>
      <c r="AH586" s="120"/>
      <c r="AI586" s="120"/>
      <c r="AJ586" s="120"/>
      <c r="AK586" s="120"/>
      <c r="AL586" s="120"/>
      <c r="AM586" s="120"/>
      <c r="AN586" s="120"/>
      <c r="AO586" s="120"/>
      <c r="AP586" s="120"/>
      <c r="AQ586" s="18"/>
      <c r="AR586" s="64"/>
      <c r="AS586" s="64"/>
      <c r="AT586" s="18"/>
      <c r="AU586" s="64"/>
      <c r="AV586" s="64"/>
      <c r="AW586" s="18"/>
      <c r="AX586" s="64"/>
      <c r="AY586" s="64"/>
      <c r="AZ586" s="18"/>
      <c r="BA586" s="64"/>
      <c r="BB586" s="64"/>
      <c r="BC586" s="18"/>
      <c r="BD586" s="64"/>
      <c r="BE586" s="64"/>
      <c r="BF586" s="18"/>
      <c r="BG586" s="64"/>
      <c r="BH586" s="64"/>
      <c r="BI586" s="18"/>
      <c r="BJ586" s="64"/>
      <c r="BK586" s="64"/>
      <c r="BL586" s="18"/>
      <c r="BM586" s="64"/>
      <c r="BN586" s="64"/>
      <c r="BO586" s="64"/>
      <c r="BP586" s="64"/>
      <c r="BQ586" s="64"/>
      <c r="BR586" s="64"/>
      <c r="BS586" s="64"/>
      <c r="BT586" s="64"/>
      <c r="BU586" s="64"/>
      <c r="BV586" s="64"/>
      <c r="BW586" s="64"/>
      <c r="BX586" s="117"/>
      <c r="BY586" s="64"/>
      <c r="BZ586" s="64"/>
      <c r="ET586" s="28"/>
      <c r="EU586" s="28"/>
      <c r="EV586" s="28"/>
    </row>
    <row r="587" spans="1:187" s="5" customFormat="1" x14ac:dyDescent="0.2">
      <c r="A587" s="116"/>
      <c r="G587" s="27"/>
      <c r="H587" s="27"/>
      <c r="I587" s="28"/>
      <c r="J587" s="28"/>
      <c r="K587" s="28"/>
      <c r="L587" s="28"/>
      <c r="M587" s="28"/>
      <c r="N587" s="28"/>
      <c r="O587" s="28"/>
      <c r="P587" s="28"/>
      <c r="Q587" s="28"/>
      <c r="R587" s="28"/>
      <c r="S587" s="28"/>
      <c r="T587" s="28"/>
      <c r="U587" s="28"/>
      <c r="V587" s="28"/>
      <c r="W587" s="28"/>
      <c r="X587" s="28"/>
      <c r="Y587" s="28"/>
      <c r="Z587" s="28"/>
      <c r="AA587" s="28"/>
      <c r="AB587" s="28"/>
      <c r="AC587" s="28"/>
      <c r="AD587" s="28"/>
      <c r="AE587" s="120"/>
      <c r="AF587" s="120"/>
      <c r="AG587" s="120"/>
      <c r="AH587" s="120"/>
      <c r="AI587" s="120"/>
      <c r="AJ587" s="120"/>
      <c r="AK587" s="120"/>
      <c r="AL587" s="120"/>
      <c r="AM587" s="120"/>
      <c r="AN587" s="120"/>
      <c r="AO587" s="120"/>
      <c r="AP587" s="120"/>
      <c r="AQ587" s="18"/>
      <c r="AR587" s="64"/>
      <c r="AS587" s="64"/>
      <c r="AT587" s="18"/>
      <c r="AU587" s="64"/>
      <c r="AV587" s="64"/>
      <c r="AW587" s="18"/>
      <c r="AX587" s="64"/>
      <c r="AY587" s="64"/>
      <c r="AZ587" s="18"/>
      <c r="BA587" s="64"/>
      <c r="BB587" s="64"/>
      <c r="BC587" s="18"/>
      <c r="BD587" s="64"/>
      <c r="BE587" s="64"/>
      <c r="BF587" s="18"/>
      <c r="BG587" s="64"/>
      <c r="BH587" s="64"/>
      <c r="BI587" s="18"/>
      <c r="BJ587" s="64"/>
      <c r="BK587" s="64"/>
      <c r="BL587" s="18"/>
      <c r="BM587" s="64"/>
      <c r="BN587" s="64"/>
      <c r="BO587" s="64"/>
      <c r="BP587" s="64"/>
      <c r="BQ587" s="64"/>
      <c r="BR587" s="64"/>
      <c r="BS587" s="64"/>
      <c r="BT587" s="64"/>
      <c r="BU587" s="64"/>
      <c r="BV587" s="64"/>
      <c r="BW587" s="64"/>
      <c r="BX587" s="117"/>
      <c r="BY587" s="64"/>
      <c r="BZ587" s="64"/>
      <c r="ET587" s="28"/>
      <c r="EU587" s="28"/>
      <c r="EV587" s="28"/>
    </row>
    <row r="588" spans="1:187" s="5" customFormat="1" x14ac:dyDescent="0.2">
      <c r="A588" s="116"/>
      <c r="G588" s="27"/>
      <c r="H588" s="27"/>
      <c r="I588" s="28"/>
      <c r="J588" s="28"/>
      <c r="K588" s="28"/>
      <c r="L588" s="28"/>
      <c r="M588" s="28"/>
      <c r="N588" s="28"/>
      <c r="O588" s="28"/>
      <c r="P588" s="28"/>
      <c r="Q588" s="28"/>
      <c r="R588" s="28"/>
      <c r="S588" s="28"/>
      <c r="T588" s="28"/>
      <c r="U588" s="28"/>
      <c r="V588" s="28"/>
      <c r="W588" s="28"/>
      <c r="X588" s="28"/>
      <c r="Y588" s="28"/>
      <c r="Z588" s="28"/>
      <c r="AA588" s="28"/>
      <c r="AB588" s="28"/>
      <c r="AC588" s="28"/>
      <c r="AD588" s="28"/>
      <c r="AE588" s="120"/>
      <c r="AF588" s="120"/>
      <c r="AG588" s="120"/>
      <c r="AH588" s="120"/>
      <c r="AI588" s="120"/>
      <c r="AJ588" s="120"/>
      <c r="AK588" s="120"/>
      <c r="AL588" s="120"/>
      <c r="AM588" s="120"/>
      <c r="AN588" s="120"/>
      <c r="AO588" s="120"/>
      <c r="AP588" s="120"/>
      <c r="AQ588" s="18"/>
      <c r="AR588" s="64"/>
      <c r="AS588" s="64"/>
      <c r="AT588" s="18"/>
      <c r="AU588" s="64"/>
      <c r="AV588" s="64"/>
      <c r="AW588" s="18"/>
      <c r="AX588" s="64"/>
      <c r="AY588" s="64"/>
      <c r="AZ588" s="18"/>
      <c r="BA588" s="64"/>
      <c r="BB588" s="64"/>
      <c r="BC588" s="18"/>
      <c r="BD588" s="64"/>
      <c r="BE588" s="64"/>
      <c r="BF588" s="18"/>
      <c r="BG588" s="64"/>
      <c r="BH588" s="64"/>
      <c r="BI588" s="18"/>
      <c r="BJ588" s="64"/>
      <c r="BK588" s="64"/>
      <c r="BL588" s="18"/>
      <c r="BM588" s="64"/>
      <c r="BN588" s="64"/>
      <c r="BO588" s="64"/>
      <c r="BP588" s="64"/>
      <c r="BQ588" s="64"/>
      <c r="BR588" s="64"/>
      <c r="BS588" s="64"/>
      <c r="BT588" s="64"/>
      <c r="BU588" s="64"/>
      <c r="BV588" s="64"/>
      <c r="BW588" s="64"/>
      <c r="BX588" s="117"/>
      <c r="BY588" s="64"/>
      <c r="BZ588" s="64"/>
      <c r="ET588" s="28"/>
      <c r="EU588" s="28"/>
      <c r="EV588" s="28"/>
    </row>
    <row r="589" spans="1:187" s="5" customFormat="1" x14ac:dyDescent="0.2">
      <c r="A589" s="116"/>
      <c r="G589" s="27"/>
      <c r="H589" s="27"/>
      <c r="I589" s="28"/>
      <c r="J589" s="28"/>
      <c r="K589" s="28"/>
      <c r="L589" s="28"/>
      <c r="M589" s="28"/>
      <c r="N589" s="28"/>
      <c r="O589" s="28"/>
      <c r="P589" s="28"/>
      <c r="Q589" s="28"/>
      <c r="R589" s="28"/>
      <c r="S589" s="28"/>
      <c r="T589" s="28"/>
      <c r="U589" s="28"/>
      <c r="V589" s="28"/>
      <c r="W589" s="28"/>
      <c r="X589" s="28"/>
      <c r="Y589" s="28"/>
      <c r="Z589" s="28"/>
      <c r="AA589" s="28"/>
      <c r="AB589" s="28"/>
      <c r="AC589" s="28"/>
      <c r="AD589" s="28"/>
      <c r="AE589" s="120"/>
      <c r="AF589" s="120"/>
      <c r="AG589" s="120"/>
      <c r="AH589" s="120"/>
      <c r="AI589" s="120"/>
      <c r="AJ589" s="120"/>
      <c r="AK589" s="120"/>
      <c r="AL589" s="120"/>
      <c r="AM589" s="120"/>
      <c r="AN589" s="120"/>
      <c r="AO589" s="120"/>
      <c r="AP589" s="120"/>
      <c r="AQ589" s="18"/>
      <c r="AR589" s="64"/>
      <c r="AS589" s="64"/>
      <c r="AT589" s="18"/>
      <c r="AU589" s="64"/>
      <c r="AV589" s="64"/>
      <c r="AW589" s="18"/>
      <c r="AX589" s="64"/>
      <c r="AY589" s="64"/>
      <c r="AZ589" s="18"/>
      <c r="BA589" s="64"/>
      <c r="BB589" s="64"/>
      <c r="BC589" s="18"/>
      <c r="BD589" s="64"/>
      <c r="BE589" s="64"/>
      <c r="BF589" s="18"/>
      <c r="BG589" s="64"/>
      <c r="BH589" s="64"/>
      <c r="BI589" s="18"/>
      <c r="BJ589" s="64"/>
      <c r="BK589" s="64"/>
      <c r="BL589" s="18"/>
      <c r="BM589" s="64"/>
      <c r="BN589" s="64"/>
      <c r="BO589" s="64"/>
      <c r="BP589" s="64"/>
      <c r="BQ589" s="64"/>
      <c r="BR589" s="64"/>
      <c r="BS589" s="64"/>
      <c r="BT589" s="64"/>
      <c r="BU589" s="64"/>
      <c r="BV589" s="64"/>
      <c r="BW589" s="64"/>
      <c r="BX589" s="117"/>
      <c r="BY589" s="64"/>
      <c r="BZ589" s="64"/>
      <c r="ET589" s="28"/>
      <c r="EU589" s="28"/>
      <c r="EV589" s="28"/>
    </row>
    <row r="590" spans="1:187" s="5" customFormat="1" x14ac:dyDescent="0.2">
      <c r="A590" s="116"/>
      <c r="G590" s="27"/>
      <c r="H590" s="27"/>
      <c r="I590" s="28"/>
      <c r="J590" s="28"/>
      <c r="K590" s="28"/>
      <c r="L590" s="28"/>
      <c r="M590" s="28"/>
      <c r="N590" s="28"/>
      <c r="O590" s="28"/>
      <c r="P590" s="28"/>
      <c r="Q590" s="28"/>
      <c r="R590" s="28"/>
      <c r="S590" s="28"/>
      <c r="T590" s="28"/>
      <c r="U590" s="28"/>
      <c r="V590" s="28"/>
      <c r="W590" s="28"/>
      <c r="X590" s="28"/>
      <c r="Y590" s="28"/>
      <c r="Z590" s="28"/>
      <c r="AA590" s="28"/>
      <c r="AB590" s="28"/>
      <c r="AC590" s="28"/>
      <c r="AD590" s="28"/>
      <c r="AE590" s="120"/>
      <c r="AF590" s="120"/>
      <c r="AG590" s="120"/>
      <c r="AH590" s="120"/>
      <c r="AI590" s="120"/>
      <c r="AJ590" s="120"/>
      <c r="AK590" s="120"/>
      <c r="AL590" s="120"/>
      <c r="AM590" s="120"/>
      <c r="AN590" s="120"/>
      <c r="AO590" s="120"/>
      <c r="AP590" s="120"/>
      <c r="AQ590" s="18"/>
      <c r="AR590" s="64"/>
      <c r="AS590" s="64"/>
      <c r="AT590" s="18"/>
      <c r="AU590" s="64"/>
      <c r="AV590" s="64"/>
      <c r="AW590" s="18"/>
      <c r="AX590" s="64"/>
      <c r="AY590" s="64"/>
      <c r="AZ590" s="18"/>
      <c r="BA590" s="64"/>
      <c r="BB590" s="64"/>
      <c r="BC590" s="18"/>
      <c r="BD590" s="64"/>
      <c r="BE590" s="64"/>
      <c r="BF590" s="18"/>
      <c r="BG590" s="64"/>
      <c r="BH590" s="64"/>
      <c r="BI590" s="18"/>
      <c r="BJ590" s="64"/>
      <c r="BK590" s="64"/>
      <c r="BL590" s="18"/>
      <c r="BM590" s="64"/>
      <c r="BN590" s="64"/>
      <c r="BO590" s="64"/>
      <c r="BP590" s="64"/>
      <c r="BQ590" s="64"/>
      <c r="BR590" s="64"/>
      <c r="BS590" s="64"/>
      <c r="BT590" s="64"/>
      <c r="BU590" s="64"/>
      <c r="BV590" s="64"/>
      <c r="BW590" s="64"/>
      <c r="BX590" s="117"/>
      <c r="BY590" s="64"/>
      <c r="BZ590" s="64"/>
      <c r="ET590" s="28"/>
      <c r="EU590" s="28"/>
      <c r="EV590" s="28"/>
    </row>
    <row r="591" spans="1:187" s="5" customFormat="1" x14ac:dyDescent="0.2">
      <c r="A591" s="116"/>
      <c r="G591" s="27"/>
      <c r="H591" s="27"/>
      <c r="I591" s="28"/>
      <c r="J591" s="28"/>
      <c r="K591" s="28"/>
      <c r="L591" s="28"/>
      <c r="M591" s="28"/>
      <c r="N591" s="28"/>
      <c r="O591" s="28"/>
      <c r="P591" s="28"/>
      <c r="Q591" s="28"/>
      <c r="R591" s="28"/>
      <c r="S591" s="28"/>
      <c r="T591" s="28"/>
      <c r="U591" s="28"/>
      <c r="V591" s="28"/>
      <c r="W591" s="28"/>
      <c r="X591" s="28"/>
      <c r="Y591" s="28"/>
      <c r="Z591" s="28"/>
      <c r="AA591" s="28"/>
      <c r="AB591" s="28"/>
      <c r="AC591" s="28"/>
      <c r="AD591" s="28"/>
      <c r="AE591" s="120"/>
      <c r="AF591" s="120"/>
      <c r="AG591" s="120"/>
      <c r="AH591" s="120"/>
      <c r="AI591" s="120"/>
      <c r="AJ591" s="120"/>
      <c r="AK591" s="120"/>
      <c r="AL591" s="120"/>
      <c r="AM591" s="120"/>
      <c r="AN591" s="120"/>
      <c r="AO591" s="120"/>
      <c r="AP591" s="120"/>
      <c r="AQ591" s="18"/>
      <c r="AR591" s="64"/>
      <c r="AS591" s="64"/>
      <c r="AT591" s="18"/>
      <c r="AU591" s="64"/>
      <c r="AV591" s="64"/>
      <c r="AW591" s="18"/>
      <c r="AX591" s="64"/>
      <c r="AY591" s="64"/>
      <c r="AZ591" s="18"/>
      <c r="BA591" s="64"/>
      <c r="BB591" s="64"/>
      <c r="BC591" s="18"/>
      <c r="BD591" s="64"/>
      <c r="BE591" s="64"/>
      <c r="BF591" s="18"/>
      <c r="BG591" s="64"/>
      <c r="BH591" s="64"/>
      <c r="BI591" s="18"/>
      <c r="BJ591" s="64"/>
      <c r="BK591" s="64"/>
      <c r="BL591" s="18"/>
      <c r="BM591" s="64"/>
      <c r="BN591" s="64"/>
      <c r="BO591" s="64"/>
      <c r="BP591" s="64"/>
      <c r="BQ591" s="64"/>
      <c r="BR591" s="64"/>
      <c r="BS591" s="64"/>
      <c r="BT591" s="64"/>
      <c r="BU591" s="64"/>
      <c r="BV591" s="64"/>
      <c r="BW591" s="64"/>
      <c r="BX591" s="117"/>
      <c r="BY591" s="64"/>
      <c r="BZ591" s="64"/>
      <c r="ET591" s="28"/>
      <c r="EU591" s="28"/>
      <c r="EV591" s="28"/>
    </row>
    <row r="592" spans="1:187" s="5" customFormat="1" x14ac:dyDescent="0.2">
      <c r="A592" s="116"/>
      <c r="G592" s="27"/>
      <c r="H592" s="27"/>
      <c r="I592" s="28"/>
      <c r="J592" s="28"/>
      <c r="K592" s="28"/>
      <c r="L592" s="28"/>
      <c r="M592" s="28"/>
      <c r="N592" s="28"/>
      <c r="O592" s="28"/>
      <c r="P592" s="28"/>
      <c r="Q592" s="28"/>
      <c r="R592" s="28"/>
      <c r="S592" s="28"/>
      <c r="T592" s="28"/>
      <c r="U592" s="28"/>
      <c r="V592" s="28"/>
      <c r="W592" s="28"/>
      <c r="X592" s="28"/>
      <c r="Y592" s="28"/>
      <c r="Z592" s="28"/>
      <c r="AA592" s="28"/>
      <c r="AB592" s="28"/>
      <c r="AC592" s="28"/>
      <c r="AD592" s="28"/>
      <c r="AE592" s="120"/>
      <c r="AF592" s="120"/>
      <c r="AG592" s="120"/>
      <c r="AH592" s="120"/>
      <c r="AI592" s="120"/>
      <c r="AJ592" s="120"/>
      <c r="AK592" s="120"/>
      <c r="AL592" s="120"/>
      <c r="AM592" s="120"/>
      <c r="AN592" s="120"/>
      <c r="AO592" s="120"/>
      <c r="AP592" s="120"/>
      <c r="AQ592" s="18"/>
      <c r="AR592" s="64"/>
      <c r="AS592" s="64"/>
      <c r="AT592" s="18"/>
      <c r="AU592" s="64"/>
      <c r="AV592" s="64"/>
      <c r="AW592" s="18"/>
      <c r="AX592" s="64"/>
      <c r="AY592" s="64"/>
      <c r="AZ592" s="18"/>
      <c r="BA592" s="64"/>
      <c r="BB592" s="64"/>
      <c r="BC592" s="18"/>
      <c r="BD592" s="64"/>
      <c r="BE592" s="64"/>
      <c r="BF592" s="18"/>
      <c r="BG592" s="64"/>
      <c r="BH592" s="64"/>
      <c r="BI592" s="18"/>
      <c r="BJ592" s="64"/>
      <c r="BK592" s="64"/>
      <c r="BL592" s="18"/>
      <c r="BM592" s="64"/>
      <c r="BN592" s="64"/>
      <c r="BO592" s="64"/>
      <c r="BP592" s="64"/>
      <c r="BQ592" s="64"/>
      <c r="BR592" s="64"/>
      <c r="BS592" s="64"/>
      <c r="BT592" s="64"/>
      <c r="BU592" s="64"/>
      <c r="BV592" s="64"/>
      <c r="BW592" s="64"/>
      <c r="BX592" s="117"/>
      <c r="BY592" s="64"/>
      <c r="BZ592" s="64"/>
      <c r="ET592" s="28"/>
      <c r="EU592" s="28"/>
      <c r="EV592" s="28"/>
    </row>
    <row r="593" spans="1:152" s="5" customFormat="1" x14ac:dyDescent="0.2">
      <c r="A593" s="116"/>
      <c r="G593" s="27"/>
      <c r="H593" s="27"/>
      <c r="I593" s="28"/>
      <c r="J593" s="28"/>
      <c r="K593" s="28"/>
      <c r="L593" s="28"/>
      <c r="M593" s="28"/>
      <c r="N593" s="28"/>
      <c r="O593" s="28"/>
      <c r="P593" s="28"/>
      <c r="Q593" s="28"/>
      <c r="R593" s="28"/>
      <c r="S593" s="28"/>
      <c r="T593" s="28"/>
      <c r="U593" s="28"/>
      <c r="V593" s="28"/>
      <c r="W593" s="28"/>
      <c r="X593" s="28"/>
      <c r="Y593" s="28"/>
      <c r="Z593" s="28"/>
      <c r="AA593" s="28"/>
      <c r="AB593" s="28"/>
      <c r="AC593" s="28"/>
      <c r="AD593" s="28"/>
      <c r="AE593" s="120"/>
      <c r="AF593" s="120"/>
      <c r="AG593" s="120"/>
      <c r="AH593" s="120"/>
      <c r="AI593" s="120"/>
      <c r="AJ593" s="120"/>
      <c r="AK593" s="120"/>
      <c r="AL593" s="120"/>
      <c r="AM593" s="120"/>
      <c r="AN593" s="120"/>
      <c r="AO593" s="120"/>
      <c r="AP593" s="120"/>
      <c r="AQ593" s="18"/>
      <c r="AR593" s="64"/>
      <c r="AS593" s="64"/>
      <c r="AT593" s="18"/>
      <c r="AU593" s="64"/>
      <c r="AV593" s="64"/>
      <c r="AW593" s="18"/>
      <c r="AX593" s="64"/>
      <c r="AY593" s="64"/>
      <c r="AZ593" s="18"/>
      <c r="BA593" s="64"/>
      <c r="BB593" s="64"/>
      <c r="BC593" s="18"/>
      <c r="BD593" s="64"/>
      <c r="BE593" s="64"/>
      <c r="BF593" s="18"/>
      <c r="BG593" s="64"/>
      <c r="BH593" s="64"/>
      <c r="BI593" s="18"/>
      <c r="BJ593" s="64"/>
      <c r="BK593" s="64"/>
      <c r="BL593" s="18"/>
      <c r="BM593" s="64"/>
      <c r="BN593" s="64"/>
      <c r="BO593" s="64"/>
      <c r="BP593" s="64"/>
      <c r="BQ593" s="64"/>
      <c r="BR593" s="64"/>
      <c r="BS593" s="64"/>
      <c r="BT593" s="64"/>
      <c r="BU593" s="64"/>
      <c r="BV593" s="64"/>
      <c r="BW593" s="64"/>
      <c r="BX593" s="117"/>
      <c r="BY593" s="64"/>
      <c r="BZ593" s="64"/>
      <c r="ET593" s="28"/>
      <c r="EU593" s="28"/>
      <c r="EV593" s="28"/>
    </row>
    <row r="594" spans="1:152" s="5" customFormat="1" x14ac:dyDescent="0.2">
      <c r="A594" s="116"/>
      <c r="G594" s="27"/>
      <c r="H594" s="27"/>
      <c r="I594" s="28"/>
      <c r="J594" s="28"/>
      <c r="K594" s="28"/>
      <c r="L594" s="28"/>
      <c r="M594" s="28"/>
      <c r="N594" s="28"/>
      <c r="O594" s="28"/>
      <c r="P594" s="28"/>
      <c r="Q594" s="28"/>
      <c r="R594" s="28"/>
      <c r="S594" s="28"/>
      <c r="T594" s="28"/>
      <c r="U594" s="28"/>
      <c r="V594" s="28"/>
      <c r="W594" s="28"/>
      <c r="X594" s="28"/>
      <c r="Y594" s="28"/>
      <c r="Z594" s="28"/>
      <c r="AA594" s="28"/>
      <c r="AB594" s="28"/>
      <c r="AC594" s="28"/>
      <c r="AD594" s="28"/>
      <c r="AE594" s="120"/>
      <c r="AF594" s="120"/>
      <c r="AG594" s="120"/>
      <c r="AH594" s="120"/>
      <c r="AI594" s="120"/>
      <c r="AJ594" s="120"/>
      <c r="AK594" s="120"/>
      <c r="AL594" s="120"/>
      <c r="AM594" s="120"/>
      <c r="AN594" s="120"/>
      <c r="AO594" s="120"/>
      <c r="AP594" s="120"/>
      <c r="AQ594" s="18"/>
      <c r="AR594" s="64"/>
      <c r="AS594" s="64"/>
      <c r="AT594" s="18"/>
      <c r="AU594" s="64"/>
      <c r="AV594" s="64"/>
      <c r="AW594" s="18"/>
      <c r="AX594" s="64"/>
      <c r="AY594" s="64"/>
      <c r="AZ594" s="18"/>
      <c r="BA594" s="64"/>
      <c r="BB594" s="64"/>
      <c r="BC594" s="18"/>
      <c r="BD594" s="64"/>
      <c r="BE594" s="64"/>
      <c r="BF594" s="18"/>
      <c r="BG594" s="64"/>
      <c r="BH594" s="64"/>
      <c r="BI594" s="18"/>
      <c r="BJ594" s="64"/>
      <c r="BK594" s="64"/>
      <c r="BL594" s="18"/>
      <c r="BM594" s="64"/>
      <c r="BN594" s="64"/>
      <c r="BO594" s="64"/>
      <c r="BP594" s="64"/>
      <c r="BQ594" s="64"/>
      <c r="BR594" s="64"/>
      <c r="BS594" s="64"/>
      <c r="BT594" s="64"/>
      <c r="BU594" s="64"/>
      <c r="BV594" s="64"/>
      <c r="BW594" s="64"/>
      <c r="BX594" s="117"/>
      <c r="BY594" s="64"/>
      <c r="BZ594" s="64"/>
      <c r="ET594" s="28"/>
      <c r="EU594" s="28"/>
      <c r="EV594" s="28"/>
    </row>
    <row r="595" spans="1:152" s="5" customFormat="1" x14ac:dyDescent="0.2">
      <c r="A595" s="116"/>
      <c r="G595" s="27"/>
      <c r="H595" s="27"/>
      <c r="I595" s="28"/>
      <c r="J595" s="28"/>
      <c r="K595" s="28"/>
      <c r="L595" s="28"/>
      <c r="M595" s="28"/>
      <c r="N595" s="28"/>
      <c r="O595" s="28"/>
      <c r="P595" s="28"/>
      <c r="Q595" s="28"/>
      <c r="R595" s="28"/>
      <c r="S595" s="28"/>
      <c r="T595" s="28"/>
      <c r="U595" s="28"/>
      <c r="V595" s="28"/>
      <c r="W595" s="28"/>
      <c r="X595" s="28"/>
      <c r="Y595" s="28"/>
      <c r="Z595" s="28"/>
      <c r="AA595" s="28"/>
      <c r="AB595" s="28"/>
      <c r="AC595" s="28"/>
      <c r="AD595" s="28"/>
      <c r="AE595" s="120"/>
      <c r="AF595" s="120"/>
      <c r="AG595" s="120"/>
      <c r="AH595" s="120"/>
      <c r="AI595" s="120"/>
      <c r="AJ595" s="120"/>
      <c r="AK595" s="120"/>
      <c r="AL595" s="120"/>
      <c r="AM595" s="120"/>
      <c r="AN595" s="120"/>
      <c r="AO595" s="120"/>
      <c r="AP595" s="120"/>
      <c r="AQ595" s="18"/>
      <c r="AR595" s="64"/>
      <c r="AS595" s="64"/>
      <c r="AT595" s="18"/>
      <c r="AU595" s="64"/>
      <c r="AV595" s="64"/>
      <c r="AW595" s="18"/>
      <c r="AX595" s="64"/>
      <c r="AY595" s="64"/>
      <c r="AZ595" s="18"/>
      <c r="BA595" s="64"/>
      <c r="BB595" s="64"/>
      <c r="BC595" s="18"/>
      <c r="BD595" s="64"/>
      <c r="BE595" s="64"/>
      <c r="BF595" s="18"/>
      <c r="BG595" s="64"/>
      <c r="BH595" s="64"/>
      <c r="BI595" s="18"/>
      <c r="BJ595" s="64"/>
      <c r="BK595" s="64"/>
      <c r="BL595" s="18"/>
      <c r="BM595" s="64"/>
      <c r="BN595" s="64"/>
      <c r="BO595" s="64"/>
      <c r="BP595" s="64"/>
      <c r="BQ595" s="64"/>
      <c r="BR595" s="64"/>
      <c r="BS595" s="64"/>
      <c r="BT595" s="64"/>
      <c r="BU595" s="64"/>
      <c r="BV595" s="64"/>
      <c r="BW595" s="64"/>
      <c r="BX595" s="117"/>
      <c r="BY595" s="64"/>
      <c r="BZ595" s="64"/>
      <c r="ET595" s="28"/>
      <c r="EU595" s="28"/>
      <c r="EV595" s="28"/>
    </row>
    <row r="596" spans="1:152" s="5" customFormat="1" x14ac:dyDescent="0.2">
      <c r="A596" s="116"/>
      <c r="G596" s="27"/>
      <c r="H596" s="27"/>
      <c r="I596" s="28"/>
      <c r="J596" s="28"/>
      <c r="K596" s="28"/>
      <c r="L596" s="28"/>
      <c r="M596" s="28"/>
      <c r="N596" s="28"/>
      <c r="O596" s="28"/>
      <c r="P596" s="28"/>
      <c r="Q596" s="28"/>
      <c r="R596" s="28"/>
      <c r="S596" s="28"/>
      <c r="T596" s="28"/>
      <c r="U596" s="28"/>
      <c r="V596" s="28"/>
      <c r="W596" s="28"/>
      <c r="X596" s="28"/>
      <c r="Y596" s="28"/>
      <c r="Z596" s="28"/>
      <c r="AA596" s="28"/>
      <c r="AB596" s="28"/>
      <c r="AC596" s="28"/>
      <c r="AD596" s="28"/>
      <c r="AE596" s="120"/>
      <c r="AF596" s="120"/>
      <c r="AG596" s="120"/>
      <c r="AH596" s="120"/>
      <c r="AI596" s="120"/>
      <c r="AJ596" s="120"/>
      <c r="AK596" s="120"/>
      <c r="AL596" s="120"/>
      <c r="AM596" s="120"/>
      <c r="AN596" s="120"/>
      <c r="AO596" s="120"/>
      <c r="AP596" s="120"/>
      <c r="AQ596" s="18"/>
      <c r="AR596" s="64"/>
      <c r="AS596" s="64"/>
      <c r="AT596" s="18"/>
      <c r="AU596" s="64"/>
      <c r="AV596" s="64"/>
      <c r="AW596" s="18"/>
      <c r="AX596" s="64"/>
      <c r="AY596" s="64"/>
      <c r="AZ596" s="18"/>
      <c r="BA596" s="64"/>
      <c r="BB596" s="64"/>
      <c r="BC596" s="18"/>
      <c r="BD596" s="64"/>
      <c r="BE596" s="64"/>
      <c r="BF596" s="18"/>
      <c r="BG596" s="64"/>
      <c r="BH596" s="64"/>
      <c r="BI596" s="18"/>
      <c r="BJ596" s="64"/>
      <c r="BK596" s="64"/>
      <c r="BL596" s="18"/>
      <c r="BM596" s="64"/>
      <c r="BN596" s="64"/>
      <c r="BO596" s="64"/>
      <c r="BP596" s="64"/>
      <c r="BQ596" s="64"/>
      <c r="BR596" s="64"/>
      <c r="BS596" s="64"/>
      <c r="BT596" s="64"/>
      <c r="BU596" s="64"/>
      <c r="BV596" s="64"/>
      <c r="BW596" s="64"/>
      <c r="BX596" s="117"/>
      <c r="BY596" s="64"/>
      <c r="BZ596" s="64"/>
      <c r="ET596" s="28"/>
      <c r="EU596" s="28"/>
      <c r="EV596" s="28"/>
    </row>
    <row r="597" spans="1:152" s="5" customFormat="1" x14ac:dyDescent="0.2">
      <c r="A597" s="116"/>
      <c r="G597" s="27"/>
      <c r="H597" s="27"/>
      <c r="I597" s="28"/>
      <c r="J597" s="28"/>
      <c r="K597" s="28"/>
      <c r="L597" s="28"/>
      <c r="M597" s="28"/>
      <c r="N597" s="28"/>
      <c r="O597" s="28"/>
      <c r="P597" s="28"/>
      <c r="Q597" s="28"/>
      <c r="R597" s="28"/>
      <c r="S597" s="28"/>
      <c r="T597" s="28"/>
      <c r="U597" s="28"/>
      <c r="V597" s="28"/>
      <c r="W597" s="28"/>
      <c r="X597" s="28"/>
      <c r="Y597" s="28"/>
      <c r="Z597" s="28"/>
      <c r="AA597" s="28"/>
      <c r="AB597" s="28"/>
      <c r="AC597" s="28"/>
      <c r="AD597" s="28"/>
      <c r="AE597" s="120"/>
      <c r="AF597" s="120"/>
      <c r="AG597" s="120"/>
      <c r="AH597" s="120"/>
      <c r="AI597" s="120"/>
      <c r="AJ597" s="120"/>
      <c r="AK597" s="120"/>
      <c r="AL597" s="120"/>
      <c r="AM597" s="120"/>
      <c r="AN597" s="120"/>
      <c r="AO597" s="120"/>
      <c r="AP597" s="120"/>
      <c r="AQ597" s="18"/>
      <c r="AR597" s="64"/>
      <c r="AS597" s="64"/>
      <c r="AT597" s="18"/>
      <c r="AU597" s="64"/>
      <c r="AV597" s="64"/>
      <c r="AW597" s="18"/>
      <c r="AX597" s="64"/>
      <c r="AY597" s="64"/>
      <c r="AZ597" s="18"/>
      <c r="BA597" s="64"/>
      <c r="BB597" s="64"/>
      <c r="BC597" s="18"/>
      <c r="BD597" s="64"/>
      <c r="BE597" s="64"/>
      <c r="BF597" s="18"/>
      <c r="BG597" s="64"/>
      <c r="BH597" s="64"/>
      <c r="BI597" s="18"/>
      <c r="BJ597" s="64"/>
      <c r="BK597" s="64"/>
      <c r="BL597" s="18"/>
      <c r="BM597" s="64"/>
      <c r="BN597" s="64"/>
      <c r="BO597" s="64"/>
      <c r="BP597" s="64"/>
      <c r="BQ597" s="64"/>
      <c r="BR597" s="64"/>
      <c r="BS597" s="64"/>
      <c r="BT597" s="64"/>
      <c r="BU597" s="64"/>
      <c r="BV597" s="64"/>
      <c r="BW597" s="64"/>
      <c r="BX597" s="117"/>
      <c r="BY597" s="64"/>
      <c r="BZ597" s="64"/>
      <c r="ET597" s="28"/>
      <c r="EU597" s="28"/>
      <c r="EV597" s="28"/>
    </row>
    <row r="598" spans="1:152" s="5" customFormat="1" x14ac:dyDescent="0.2">
      <c r="A598" s="116"/>
      <c r="G598" s="27"/>
      <c r="H598" s="27"/>
      <c r="I598" s="28"/>
      <c r="J598" s="28"/>
      <c r="K598" s="28"/>
      <c r="L598" s="28"/>
      <c r="M598" s="28"/>
      <c r="N598" s="28"/>
      <c r="O598" s="28"/>
      <c r="P598" s="28"/>
      <c r="Q598" s="28"/>
      <c r="R598" s="28"/>
      <c r="S598" s="28"/>
      <c r="T598" s="28"/>
      <c r="U598" s="28"/>
      <c r="V598" s="28"/>
      <c r="W598" s="28"/>
      <c r="X598" s="28"/>
      <c r="Y598" s="28"/>
      <c r="Z598" s="28"/>
      <c r="AA598" s="28"/>
      <c r="AB598" s="28"/>
      <c r="AC598" s="28"/>
      <c r="AD598" s="28"/>
      <c r="AE598" s="120"/>
      <c r="AF598" s="120"/>
      <c r="AG598" s="120"/>
      <c r="AH598" s="120"/>
      <c r="AI598" s="120"/>
      <c r="AJ598" s="120"/>
      <c r="AK598" s="120"/>
      <c r="AL598" s="120"/>
      <c r="AM598" s="120"/>
      <c r="AN598" s="120"/>
      <c r="AO598" s="120"/>
      <c r="AP598" s="120"/>
      <c r="AQ598" s="18"/>
      <c r="AR598" s="64"/>
      <c r="AS598" s="64"/>
      <c r="AT598" s="18"/>
      <c r="AU598" s="64"/>
      <c r="AV598" s="64"/>
      <c r="AW598" s="18"/>
      <c r="AX598" s="64"/>
      <c r="AY598" s="64"/>
      <c r="AZ598" s="18"/>
      <c r="BA598" s="64"/>
      <c r="BB598" s="64"/>
      <c r="BC598" s="18"/>
      <c r="BD598" s="64"/>
      <c r="BE598" s="64"/>
      <c r="BF598" s="18"/>
      <c r="BG598" s="64"/>
      <c r="BH598" s="64"/>
      <c r="BI598" s="18"/>
      <c r="BJ598" s="64"/>
      <c r="BK598" s="64"/>
      <c r="BL598" s="18"/>
      <c r="BM598" s="64"/>
      <c r="BN598" s="64"/>
      <c r="BO598" s="64"/>
      <c r="BP598" s="64"/>
      <c r="BQ598" s="64"/>
      <c r="BR598" s="64"/>
      <c r="BS598" s="64"/>
      <c r="BT598" s="64"/>
      <c r="BU598" s="64"/>
      <c r="BV598" s="64"/>
      <c r="BW598" s="64"/>
      <c r="BX598" s="117"/>
      <c r="BY598" s="64"/>
      <c r="BZ598" s="64"/>
      <c r="ET598" s="28"/>
      <c r="EU598" s="28"/>
      <c r="EV598" s="28"/>
    </row>
    <row r="599" spans="1:152" s="5" customFormat="1" x14ac:dyDescent="0.2">
      <c r="A599" s="116"/>
      <c r="G599" s="27"/>
      <c r="H599" s="27"/>
      <c r="I599" s="28"/>
      <c r="J599" s="28"/>
      <c r="K599" s="28"/>
      <c r="L599" s="28"/>
      <c r="M599" s="28"/>
      <c r="N599" s="28"/>
      <c r="O599" s="28"/>
      <c r="P599" s="28"/>
      <c r="Q599" s="28"/>
      <c r="R599" s="28"/>
      <c r="S599" s="28"/>
      <c r="T599" s="28"/>
      <c r="U599" s="28"/>
      <c r="V599" s="28"/>
      <c r="W599" s="28"/>
      <c r="X599" s="28"/>
      <c r="Y599" s="28"/>
      <c r="Z599" s="28"/>
      <c r="AA599" s="28"/>
      <c r="AB599" s="28"/>
      <c r="AC599" s="28"/>
      <c r="AD599" s="28"/>
      <c r="AE599" s="120"/>
      <c r="AF599" s="120"/>
      <c r="AG599" s="120"/>
      <c r="AH599" s="120"/>
      <c r="AI599" s="120"/>
      <c r="AJ599" s="120"/>
      <c r="AK599" s="120"/>
      <c r="AL599" s="120"/>
      <c r="AM599" s="120"/>
      <c r="AN599" s="120"/>
      <c r="AO599" s="120"/>
      <c r="AP599" s="120"/>
      <c r="AQ599" s="18"/>
      <c r="AR599" s="64"/>
      <c r="AS599" s="64"/>
      <c r="AT599" s="18"/>
      <c r="AU599" s="64"/>
      <c r="AV599" s="64"/>
      <c r="AW599" s="18"/>
      <c r="AX599" s="64"/>
      <c r="AY599" s="64"/>
      <c r="AZ599" s="18"/>
      <c r="BA599" s="64"/>
      <c r="BB599" s="64"/>
      <c r="BC599" s="18"/>
      <c r="BD599" s="64"/>
      <c r="BE599" s="64"/>
      <c r="BF599" s="18"/>
      <c r="BG599" s="64"/>
      <c r="BH599" s="64"/>
      <c r="BI599" s="18"/>
      <c r="BJ599" s="64"/>
      <c r="BK599" s="64"/>
      <c r="BL599" s="18"/>
      <c r="BM599" s="64"/>
      <c r="BN599" s="64"/>
      <c r="BO599" s="64"/>
      <c r="BP599" s="64"/>
      <c r="BQ599" s="64"/>
      <c r="BR599" s="64"/>
      <c r="BS599" s="64"/>
      <c r="BT599" s="64"/>
      <c r="BU599" s="64"/>
      <c r="BV599" s="64"/>
      <c r="BW599" s="64"/>
      <c r="BX599" s="117"/>
      <c r="BY599" s="64"/>
      <c r="BZ599" s="64"/>
      <c r="ET599" s="28"/>
      <c r="EU599" s="28"/>
      <c r="EV599" s="28"/>
    </row>
    <row r="600" spans="1:152" s="5" customFormat="1" x14ac:dyDescent="0.2">
      <c r="A600" s="116"/>
      <c r="G600" s="27"/>
      <c r="H600" s="27"/>
      <c r="I600" s="28"/>
      <c r="J600" s="28"/>
      <c r="K600" s="28"/>
      <c r="L600" s="28"/>
      <c r="M600" s="28"/>
      <c r="N600" s="28"/>
      <c r="O600" s="28"/>
      <c r="P600" s="28"/>
      <c r="Q600" s="28"/>
      <c r="R600" s="28"/>
      <c r="S600" s="28"/>
      <c r="T600" s="28"/>
      <c r="U600" s="28"/>
      <c r="V600" s="28"/>
      <c r="W600" s="28"/>
      <c r="X600" s="28"/>
      <c r="Y600" s="28"/>
      <c r="Z600" s="28"/>
      <c r="AA600" s="28"/>
      <c r="AB600" s="28"/>
      <c r="AC600" s="28"/>
      <c r="AD600" s="28"/>
      <c r="AE600" s="120"/>
      <c r="AF600" s="120"/>
      <c r="AG600" s="120"/>
      <c r="AH600" s="120"/>
      <c r="AI600" s="120"/>
      <c r="AJ600" s="120"/>
      <c r="AK600" s="120"/>
      <c r="AL600" s="120"/>
      <c r="AM600" s="120"/>
      <c r="AN600" s="120"/>
      <c r="AO600" s="120"/>
      <c r="AP600" s="120"/>
      <c r="AQ600" s="18"/>
      <c r="AR600" s="64"/>
      <c r="AS600" s="64"/>
      <c r="AT600" s="18"/>
      <c r="AU600" s="64"/>
      <c r="AV600" s="64"/>
      <c r="AW600" s="18"/>
      <c r="AX600" s="64"/>
      <c r="AY600" s="64"/>
      <c r="AZ600" s="18"/>
      <c r="BA600" s="64"/>
      <c r="BB600" s="64"/>
      <c r="BC600" s="18"/>
      <c r="BD600" s="64"/>
      <c r="BE600" s="64"/>
      <c r="BF600" s="18"/>
      <c r="BG600" s="64"/>
      <c r="BH600" s="64"/>
      <c r="BI600" s="18"/>
      <c r="BJ600" s="64"/>
      <c r="BK600" s="64"/>
      <c r="BL600" s="18"/>
      <c r="BM600" s="64"/>
      <c r="BN600" s="64"/>
      <c r="BO600" s="64"/>
      <c r="BP600" s="64"/>
      <c r="BQ600" s="64"/>
      <c r="BR600" s="64"/>
      <c r="BS600" s="64"/>
      <c r="BT600" s="64"/>
      <c r="BU600" s="64"/>
      <c r="BV600" s="64"/>
      <c r="BW600" s="64"/>
      <c r="BX600" s="117"/>
      <c r="BY600" s="64"/>
      <c r="BZ600" s="64"/>
      <c r="ET600" s="28"/>
      <c r="EU600" s="28"/>
      <c r="EV600" s="28"/>
    </row>
    <row r="601" spans="1:152" x14ac:dyDescent="0.2">
      <c r="AE601" s="69"/>
      <c r="AF601" s="69"/>
      <c r="AG601" s="69"/>
      <c r="AH601" s="69"/>
      <c r="AI601" s="69"/>
      <c r="AJ601" s="69"/>
      <c r="AK601" s="69"/>
      <c r="AL601" s="69"/>
      <c r="AM601" s="69"/>
      <c r="AN601" s="69"/>
      <c r="AO601" s="69"/>
      <c r="AP601" s="69"/>
      <c r="AQ601" s="15"/>
      <c r="AR601" s="64"/>
      <c r="AS601" s="64"/>
      <c r="AT601" s="14"/>
      <c r="AU601" s="65"/>
      <c r="AV601" s="65"/>
      <c r="AW601" s="14"/>
      <c r="AX601" s="65"/>
      <c r="AY601" s="65"/>
      <c r="AZ601" s="14"/>
      <c r="BA601" s="65"/>
      <c r="BB601" s="65"/>
      <c r="BC601" s="14"/>
      <c r="BD601" s="65"/>
      <c r="BE601" s="65"/>
      <c r="BF601" s="14"/>
      <c r="BG601" s="65"/>
      <c r="BH601" s="65"/>
      <c r="BI601" s="14"/>
      <c r="BJ601" s="65"/>
      <c r="BK601" s="65"/>
      <c r="BL601" s="14"/>
      <c r="BM601" s="65"/>
      <c r="BN601" s="65"/>
      <c r="BO601" s="65"/>
      <c r="BP601" s="65"/>
      <c r="BQ601" s="65"/>
      <c r="BR601" s="65"/>
      <c r="BS601" s="65"/>
      <c r="BT601" s="65"/>
      <c r="BU601" s="65"/>
      <c r="BV601" s="65"/>
      <c r="BW601" s="65"/>
      <c r="BX601" s="66"/>
      <c r="BY601" s="65"/>
      <c r="BZ601" s="65"/>
    </row>
    <row r="602" spans="1:152" x14ac:dyDescent="0.2">
      <c r="AE602" s="69"/>
      <c r="AF602" s="69"/>
      <c r="AG602" s="69"/>
      <c r="AH602" s="69"/>
      <c r="AI602" s="69"/>
      <c r="AJ602" s="69"/>
      <c r="AK602" s="69"/>
      <c r="AL602" s="69"/>
      <c r="AM602" s="69"/>
      <c r="AN602" s="69"/>
      <c r="AO602" s="69"/>
      <c r="AP602" s="69"/>
      <c r="AQ602" s="15"/>
      <c r="AR602" s="64"/>
      <c r="AS602" s="64"/>
      <c r="AT602" s="14"/>
      <c r="AU602" s="65"/>
      <c r="AV602" s="65"/>
      <c r="AW602" s="14"/>
      <c r="AX602" s="65"/>
      <c r="AY602" s="65"/>
      <c r="AZ602" s="14"/>
      <c r="BA602" s="65"/>
      <c r="BB602" s="65"/>
      <c r="BC602" s="14"/>
      <c r="BD602" s="65"/>
      <c r="BE602" s="65"/>
      <c r="BF602" s="14"/>
      <c r="BG602" s="65"/>
      <c r="BH602" s="65"/>
      <c r="BI602" s="14"/>
      <c r="BJ602" s="65"/>
      <c r="BK602" s="65"/>
      <c r="BL602" s="14"/>
      <c r="BM602" s="65"/>
      <c r="BN602" s="65"/>
      <c r="BO602" s="65"/>
      <c r="BP602" s="65"/>
      <c r="BQ602" s="65"/>
      <c r="BR602" s="65"/>
      <c r="BS602" s="65"/>
      <c r="BT602" s="65"/>
      <c r="BU602" s="65"/>
      <c r="BV602" s="65"/>
      <c r="BW602" s="65"/>
      <c r="BX602" s="66"/>
      <c r="BY602" s="65"/>
      <c r="BZ602" s="65"/>
    </row>
    <row r="603" spans="1:152" x14ac:dyDescent="0.2">
      <c r="AE603" s="69"/>
      <c r="AF603" s="69"/>
      <c r="AG603" s="69"/>
      <c r="AH603" s="69"/>
      <c r="AI603" s="69"/>
      <c r="AJ603" s="69"/>
      <c r="AK603" s="69"/>
      <c r="AL603" s="69"/>
      <c r="AM603" s="69"/>
      <c r="AN603" s="69"/>
      <c r="AO603" s="69"/>
      <c r="AP603" s="69"/>
      <c r="AQ603" s="15"/>
      <c r="AR603" s="64"/>
      <c r="AS603" s="64"/>
      <c r="AT603" s="14"/>
      <c r="AU603" s="65"/>
      <c r="AV603" s="65"/>
      <c r="AW603" s="14"/>
      <c r="AX603" s="65"/>
      <c r="AY603" s="65"/>
      <c r="AZ603" s="14"/>
      <c r="BA603" s="65"/>
      <c r="BB603" s="65"/>
      <c r="BC603" s="14"/>
      <c r="BD603" s="65"/>
      <c r="BE603" s="65"/>
      <c r="BF603" s="14"/>
      <c r="BG603" s="65"/>
      <c r="BH603" s="65"/>
      <c r="BI603" s="14"/>
      <c r="BJ603" s="65"/>
      <c r="BK603" s="65"/>
      <c r="BL603" s="14"/>
      <c r="BM603" s="65"/>
      <c r="BN603" s="65"/>
      <c r="BO603" s="65"/>
      <c r="BP603" s="65"/>
      <c r="BQ603" s="65"/>
      <c r="BR603" s="65"/>
      <c r="BS603" s="65"/>
      <c r="BT603" s="65"/>
      <c r="BU603" s="65"/>
      <c r="BV603" s="65"/>
      <c r="BW603" s="65"/>
      <c r="BX603" s="66"/>
      <c r="BY603" s="65"/>
      <c r="BZ603" s="65"/>
    </row>
    <row r="604" spans="1:152" x14ac:dyDescent="0.2">
      <c r="AE604" s="69"/>
      <c r="AF604" s="69"/>
      <c r="AG604" s="69"/>
      <c r="AH604" s="69"/>
      <c r="AI604" s="69"/>
      <c r="AJ604" s="69"/>
      <c r="AK604" s="69"/>
      <c r="AL604" s="69"/>
      <c r="AM604" s="69"/>
      <c r="AN604" s="69"/>
      <c r="AO604" s="69"/>
      <c r="AP604" s="69"/>
      <c r="AQ604" s="15"/>
      <c r="AR604" s="64"/>
      <c r="AS604" s="64"/>
      <c r="AT604" s="14"/>
      <c r="AU604" s="65"/>
      <c r="AV604" s="65"/>
      <c r="AW604" s="14"/>
      <c r="AX604" s="65"/>
      <c r="AY604" s="65"/>
      <c r="AZ604" s="14"/>
      <c r="BA604" s="65"/>
      <c r="BB604" s="65"/>
      <c r="BC604" s="14"/>
      <c r="BD604" s="65"/>
      <c r="BE604" s="65"/>
      <c r="BF604" s="14"/>
      <c r="BG604" s="65"/>
      <c r="BH604" s="65"/>
      <c r="BI604" s="14"/>
      <c r="BJ604" s="65"/>
      <c r="BK604" s="65"/>
      <c r="BL604" s="14"/>
      <c r="BM604" s="65"/>
      <c r="BN604" s="65"/>
      <c r="BO604" s="65"/>
      <c r="BP604" s="65"/>
      <c r="BQ604" s="65"/>
      <c r="BR604" s="65"/>
      <c r="BS604" s="65"/>
      <c r="BT604" s="65"/>
      <c r="BU604" s="65"/>
      <c r="BV604" s="65"/>
      <c r="BW604" s="65"/>
      <c r="BX604" s="66"/>
      <c r="BY604" s="65"/>
      <c r="BZ604" s="65"/>
    </row>
    <row r="605" spans="1:152" x14ac:dyDescent="0.2">
      <c r="AE605" s="69"/>
      <c r="AF605" s="69"/>
      <c r="AG605" s="69"/>
      <c r="AH605" s="69"/>
      <c r="AI605" s="69"/>
      <c r="AJ605" s="69"/>
      <c r="AK605" s="69"/>
      <c r="AL605" s="69"/>
      <c r="AM605" s="69"/>
      <c r="AN605" s="69"/>
      <c r="AO605" s="69"/>
      <c r="AP605" s="69"/>
      <c r="AQ605" s="15"/>
      <c r="AR605" s="64"/>
      <c r="AS605" s="64"/>
      <c r="AT605" s="14"/>
      <c r="AU605" s="65"/>
      <c r="AV605" s="65"/>
      <c r="AW605" s="14"/>
      <c r="AX605" s="65"/>
      <c r="AY605" s="65"/>
      <c r="AZ605" s="14"/>
      <c r="BA605" s="65"/>
      <c r="BB605" s="65"/>
      <c r="BC605" s="14"/>
      <c r="BD605" s="65"/>
      <c r="BE605" s="65"/>
      <c r="BF605" s="14"/>
      <c r="BG605" s="65"/>
      <c r="BH605" s="65"/>
      <c r="BI605" s="14"/>
      <c r="BJ605" s="65"/>
      <c r="BK605" s="65"/>
      <c r="BL605" s="14"/>
      <c r="BM605" s="65"/>
      <c r="BN605" s="65"/>
      <c r="BO605" s="65"/>
      <c r="BP605" s="65"/>
      <c r="BQ605" s="65"/>
      <c r="BR605" s="65"/>
      <c r="BS605" s="65"/>
      <c r="BT605" s="65"/>
      <c r="BU605" s="65"/>
      <c r="BV605" s="65"/>
      <c r="BW605" s="65"/>
      <c r="BX605" s="66"/>
      <c r="BY605" s="65"/>
      <c r="BZ605" s="65"/>
    </row>
    <row r="606" spans="1:152" x14ac:dyDescent="0.2">
      <c r="AE606" s="69"/>
      <c r="AF606" s="69"/>
      <c r="AG606" s="69"/>
      <c r="AH606" s="69"/>
      <c r="AI606" s="69"/>
      <c r="AJ606" s="69"/>
      <c r="AK606" s="69"/>
      <c r="AL606" s="69"/>
      <c r="AM606" s="69"/>
      <c r="AN606" s="69"/>
      <c r="AO606" s="69"/>
      <c r="AP606" s="69"/>
      <c r="AQ606" s="15"/>
      <c r="AR606" s="64"/>
      <c r="AS606" s="64"/>
      <c r="AT606" s="14"/>
      <c r="AU606" s="65"/>
      <c r="AV606" s="65"/>
      <c r="AW606" s="14"/>
      <c r="AX606" s="65"/>
      <c r="AY606" s="65"/>
      <c r="AZ606" s="14"/>
      <c r="BA606" s="65"/>
      <c r="BB606" s="65"/>
      <c r="BC606" s="14"/>
      <c r="BD606" s="65"/>
      <c r="BE606" s="65"/>
      <c r="BF606" s="14"/>
      <c r="BG606" s="65"/>
      <c r="BH606" s="65"/>
      <c r="BI606" s="14"/>
      <c r="BJ606" s="65"/>
      <c r="BK606" s="65"/>
      <c r="BL606" s="14"/>
      <c r="BM606" s="65"/>
      <c r="BN606" s="65"/>
      <c r="BO606" s="65"/>
      <c r="BP606" s="65"/>
      <c r="BQ606" s="65"/>
      <c r="BR606" s="65"/>
      <c r="BS606" s="65"/>
      <c r="BT606" s="65"/>
      <c r="BU606" s="65"/>
      <c r="BV606" s="65"/>
      <c r="BW606" s="65"/>
      <c r="BX606" s="66"/>
      <c r="BY606" s="65"/>
      <c r="BZ606" s="65"/>
    </row>
    <row r="607" spans="1:152" x14ac:dyDescent="0.2">
      <c r="AE607" s="69"/>
      <c r="AF607" s="69"/>
      <c r="AG607" s="69"/>
      <c r="AH607" s="69"/>
      <c r="AI607" s="69"/>
      <c r="AJ607" s="69"/>
      <c r="AK607" s="69"/>
      <c r="AL607" s="69"/>
      <c r="AM607" s="69"/>
      <c r="AN607" s="69"/>
      <c r="AO607" s="69"/>
      <c r="AP607" s="69"/>
      <c r="AQ607" s="15"/>
      <c r="AR607" s="64"/>
      <c r="AS607" s="64"/>
      <c r="AT607" s="14"/>
      <c r="AU607" s="65"/>
      <c r="AV607" s="65"/>
      <c r="AW607" s="14"/>
      <c r="AX607" s="65"/>
      <c r="AY607" s="65"/>
      <c r="AZ607" s="14"/>
      <c r="BA607" s="65"/>
      <c r="BB607" s="65"/>
      <c r="BC607" s="14"/>
      <c r="BD607" s="65"/>
      <c r="BE607" s="65"/>
      <c r="BF607" s="14"/>
      <c r="BG607" s="65"/>
      <c r="BH607" s="65"/>
      <c r="BI607" s="14"/>
      <c r="BJ607" s="65"/>
      <c r="BK607" s="65"/>
      <c r="BL607" s="14"/>
      <c r="BM607" s="65"/>
      <c r="BN607" s="65"/>
      <c r="BO607" s="65"/>
      <c r="BP607" s="65"/>
      <c r="BQ607" s="65"/>
      <c r="BR607" s="65"/>
      <c r="BS607" s="65"/>
      <c r="BT607" s="65"/>
      <c r="BU607" s="65"/>
      <c r="BV607" s="65"/>
      <c r="BW607" s="65"/>
      <c r="BX607" s="66"/>
      <c r="BY607" s="65"/>
      <c r="BZ607" s="65"/>
    </row>
    <row r="608" spans="1:152" x14ac:dyDescent="0.2">
      <c r="AE608" s="69"/>
      <c r="AF608" s="69"/>
      <c r="AG608" s="69"/>
      <c r="AH608" s="69"/>
      <c r="AI608" s="69"/>
      <c r="AJ608" s="69"/>
      <c r="AK608" s="69"/>
      <c r="AL608" s="69"/>
      <c r="AM608" s="69"/>
      <c r="AN608" s="69"/>
      <c r="AO608" s="69"/>
      <c r="AP608" s="69"/>
      <c r="AQ608" s="15"/>
      <c r="AR608" s="64"/>
      <c r="AS608" s="64"/>
      <c r="AT608" s="14"/>
      <c r="AU608" s="65"/>
      <c r="AV608" s="65"/>
      <c r="AW608" s="14"/>
      <c r="AX608" s="65"/>
      <c r="AY608" s="65"/>
      <c r="AZ608" s="14"/>
      <c r="BA608" s="65"/>
      <c r="BB608" s="65"/>
      <c r="BC608" s="14"/>
      <c r="BD608" s="65"/>
      <c r="BE608" s="65"/>
      <c r="BF608" s="14"/>
      <c r="BG608" s="65"/>
      <c r="BH608" s="65"/>
      <c r="BI608" s="14"/>
      <c r="BJ608" s="65"/>
      <c r="BK608" s="65"/>
      <c r="BL608" s="14"/>
      <c r="BM608" s="65"/>
      <c r="BN608" s="65"/>
      <c r="BO608" s="65"/>
      <c r="BP608" s="65"/>
      <c r="BQ608" s="65"/>
      <c r="BR608" s="65"/>
      <c r="BS608" s="65"/>
      <c r="BT608" s="65"/>
      <c r="BU608" s="65"/>
      <c r="BV608" s="65"/>
      <c r="BW608" s="65"/>
      <c r="BX608" s="66"/>
      <c r="BY608" s="65"/>
      <c r="BZ608" s="65"/>
    </row>
    <row r="609" spans="31:78" x14ac:dyDescent="0.2">
      <c r="AE609" s="69"/>
      <c r="AF609" s="69"/>
      <c r="AG609" s="69"/>
      <c r="AH609" s="69"/>
      <c r="AI609" s="69"/>
      <c r="AJ609" s="69"/>
      <c r="AK609" s="69"/>
      <c r="AL609" s="69"/>
      <c r="AM609" s="69"/>
      <c r="AN609" s="69"/>
      <c r="AO609" s="69"/>
      <c r="AP609" s="69"/>
      <c r="AQ609" s="15"/>
      <c r="AR609" s="64"/>
      <c r="AS609" s="64"/>
      <c r="AT609" s="14"/>
      <c r="AU609" s="65"/>
      <c r="AV609" s="65"/>
      <c r="AW609" s="14"/>
      <c r="AX609" s="65"/>
      <c r="AY609" s="65"/>
      <c r="AZ609" s="14"/>
      <c r="BA609" s="65"/>
      <c r="BB609" s="65"/>
      <c r="BC609" s="14"/>
      <c r="BD609" s="65"/>
      <c r="BE609" s="65"/>
      <c r="BF609" s="14"/>
      <c r="BG609" s="65"/>
      <c r="BH609" s="65"/>
      <c r="BI609" s="14"/>
      <c r="BJ609" s="65"/>
      <c r="BK609" s="65"/>
      <c r="BL609" s="14"/>
      <c r="BM609" s="65"/>
      <c r="BN609" s="65"/>
      <c r="BO609" s="65"/>
      <c r="BP609" s="65"/>
      <c r="BQ609" s="65"/>
      <c r="BR609" s="65"/>
      <c r="BS609" s="65"/>
      <c r="BT609" s="65"/>
      <c r="BU609" s="65"/>
      <c r="BV609" s="65"/>
      <c r="BW609" s="65"/>
      <c r="BX609" s="66"/>
      <c r="BY609" s="65"/>
      <c r="BZ609" s="65"/>
    </row>
    <row r="610" spans="31:78" x14ac:dyDescent="0.2">
      <c r="AE610" s="69"/>
      <c r="AF610" s="69"/>
      <c r="AG610" s="69"/>
      <c r="AH610" s="69"/>
      <c r="AI610" s="69"/>
      <c r="AJ610" s="69"/>
      <c r="AK610" s="69"/>
      <c r="AL610" s="69"/>
      <c r="AM610" s="69"/>
      <c r="AN610" s="69"/>
      <c r="AO610" s="69"/>
      <c r="AP610" s="69"/>
      <c r="AQ610" s="15"/>
      <c r="AR610" s="64"/>
      <c r="AS610" s="64"/>
      <c r="AT610" s="14"/>
      <c r="AU610" s="65"/>
      <c r="AV610" s="65"/>
      <c r="AW610" s="14"/>
      <c r="AX610" s="65"/>
      <c r="AY610" s="65"/>
      <c r="AZ610" s="14"/>
      <c r="BA610" s="65"/>
      <c r="BB610" s="65"/>
      <c r="BC610" s="14"/>
      <c r="BD610" s="65"/>
      <c r="BE610" s="65"/>
      <c r="BF610" s="14"/>
      <c r="BG610" s="65"/>
      <c r="BH610" s="65"/>
      <c r="BI610" s="14"/>
      <c r="BJ610" s="65"/>
      <c r="BK610" s="65"/>
      <c r="BL610" s="14"/>
      <c r="BM610" s="65"/>
      <c r="BN610" s="65"/>
      <c r="BO610" s="65"/>
      <c r="BP610" s="65"/>
      <c r="BQ610" s="65"/>
      <c r="BR610" s="65"/>
      <c r="BS610" s="65"/>
      <c r="BT610" s="65"/>
      <c r="BU610" s="65"/>
      <c r="BV610" s="65"/>
      <c r="BW610" s="65"/>
      <c r="BX610" s="66"/>
      <c r="BY610" s="65"/>
      <c r="BZ610" s="65"/>
    </row>
    <row r="611" spans="31:78" x14ac:dyDescent="0.2">
      <c r="AE611" s="69"/>
      <c r="AF611" s="69"/>
      <c r="AG611" s="69"/>
      <c r="AH611" s="69"/>
      <c r="AI611" s="69"/>
      <c r="AJ611" s="69"/>
      <c r="AK611" s="69"/>
      <c r="AL611" s="69"/>
      <c r="AM611" s="69"/>
      <c r="AN611" s="69"/>
      <c r="AO611" s="69"/>
      <c r="AP611" s="69"/>
      <c r="AQ611" s="15"/>
      <c r="AR611" s="64"/>
      <c r="AS611" s="64"/>
      <c r="AT611" s="14"/>
      <c r="AU611" s="65"/>
      <c r="AV611" s="65"/>
      <c r="AW611" s="14"/>
      <c r="AX611" s="65"/>
      <c r="AY611" s="65"/>
      <c r="AZ611" s="14"/>
      <c r="BA611" s="65"/>
      <c r="BB611" s="65"/>
      <c r="BC611" s="14"/>
      <c r="BD611" s="65"/>
      <c r="BE611" s="65"/>
      <c r="BF611" s="14"/>
      <c r="BG611" s="65"/>
      <c r="BH611" s="65"/>
      <c r="BI611" s="14"/>
      <c r="BJ611" s="65"/>
      <c r="BK611" s="65"/>
      <c r="BL611" s="14"/>
      <c r="BM611" s="65"/>
      <c r="BN611" s="65"/>
      <c r="BO611" s="65"/>
      <c r="BP611" s="65"/>
      <c r="BQ611" s="65"/>
      <c r="BR611" s="65"/>
      <c r="BS611" s="65"/>
      <c r="BT611" s="65"/>
      <c r="BU611" s="65"/>
      <c r="BV611" s="65"/>
      <c r="BW611" s="65"/>
      <c r="BX611" s="66"/>
      <c r="BY611" s="65"/>
      <c r="BZ611" s="65"/>
    </row>
    <row r="612" spans="31:78" x14ac:dyDescent="0.2">
      <c r="AE612" s="69"/>
      <c r="AF612" s="69"/>
      <c r="AG612" s="69"/>
      <c r="AH612" s="69"/>
      <c r="AI612" s="69"/>
      <c r="AJ612" s="69"/>
      <c r="AK612" s="69"/>
      <c r="AL612" s="69"/>
      <c r="AM612" s="69"/>
      <c r="AN612" s="69"/>
      <c r="AO612" s="69"/>
      <c r="AP612" s="69"/>
      <c r="AQ612" s="15"/>
      <c r="AR612" s="64"/>
      <c r="AS612" s="64"/>
      <c r="AT612" s="14"/>
      <c r="AU612" s="65"/>
      <c r="AV612" s="65"/>
      <c r="AW612" s="14"/>
      <c r="AX612" s="65"/>
      <c r="AY612" s="65"/>
      <c r="AZ612" s="14"/>
      <c r="BA612" s="65"/>
      <c r="BB612" s="65"/>
      <c r="BC612" s="14"/>
      <c r="BD612" s="65"/>
      <c r="BE612" s="65"/>
      <c r="BF612" s="14"/>
      <c r="BG612" s="65"/>
      <c r="BH612" s="65"/>
      <c r="BI612" s="14"/>
      <c r="BJ612" s="65"/>
      <c r="BK612" s="65"/>
      <c r="BL612" s="14"/>
      <c r="BM612" s="65"/>
      <c r="BN612" s="65"/>
      <c r="BO612" s="65"/>
      <c r="BP612" s="65"/>
      <c r="BQ612" s="65"/>
      <c r="BR612" s="65"/>
      <c r="BS612" s="65"/>
      <c r="BT612" s="65"/>
      <c r="BU612" s="65"/>
      <c r="BV612" s="65"/>
      <c r="BW612" s="65"/>
      <c r="BX612" s="66"/>
      <c r="BY612" s="65"/>
      <c r="BZ612" s="65"/>
    </row>
    <row r="613" spans="31:78" x14ac:dyDescent="0.2">
      <c r="AE613" s="69"/>
      <c r="AF613" s="69"/>
      <c r="AG613" s="69"/>
      <c r="AH613" s="69"/>
      <c r="AI613" s="69"/>
      <c r="AJ613" s="69"/>
      <c r="AK613" s="69"/>
      <c r="AL613" s="69"/>
      <c r="AM613" s="69"/>
      <c r="AN613" s="69"/>
      <c r="AO613" s="69"/>
      <c r="AP613" s="69"/>
      <c r="AQ613" s="15"/>
      <c r="AR613" s="64"/>
      <c r="AS613" s="64"/>
      <c r="AT613" s="14"/>
      <c r="AU613" s="65"/>
      <c r="AV613" s="65"/>
      <c r="AW613" s="14"/>
      <c r="AX613" s="65"/>
      <c r="AY613" s="65"/>
      <c r="AZ613" s="14"/>
      <c r="BA613" s="65"/>
      <c r="BB613" s="65"/>
      <c r="BC613" s="14"/>
      <c r="BD613" s="65"/>
      <c r="BE613" s="65"/>
      <c r="BF613" s="14"/>
      <c r="BG613" s="65"/>
      <c r="BH613" s="65"/>
      <c r="BI613" s="14"/>
      <c r="BJ613" s="65"/>
      <c r="BK613" s="65"/>
      <c r="BL613" s="14"/>
      <c r="BM613" s="65"/>
      <c r="BN613" s="65"/>
      <c r="BO613" s="65"/>
      <c r="BP613" s="65"/>
      <c r="BQ613" s="65"/>
      <c r="BR613" s="65"/>
      <c r="BS613" s="65"/>
      <c r="BT613" s="65"/>
      <c r="BU613" s="65"/>
      <c r="BV613" s="65"/>
      <c r="BW613" s="65"/>
      <c r="BX613" s="66"/>
      <c r="BY613" s="65"/>
      <c r="BZ613" s="65"/>
    </row>
    <row r="614" spans="31:78" x14ac:dyDescent="0.2">
      <c r="AE614" s="69"/>
      <c r="AF614" s="69"/>
      <c r="AG614" s="69"/>
      <c r="AH614" s="69"/>
      <c r="AI614" s="69"/>
      <c r="AJ614" s="69"/>
      <c r="AK614" s="69"/>
      <c r="AL614" s="69"/>
      <c r="AM614" s="69"/>
      <c r="AN614" s="69"/>
      <c r="AO614" s="69"/>
      <c r="AP614" s="69"/>
      <c r="AQ614" s="15"/>
      <c r="AR614" s="64"/>
      <c r="AS614" s="64"/>
      <c r="AT614" s="14"/>
      <c r="AU614" s="65"/>
      <c r="AV614" s="65"/>
      <c r="AW614" s="14"/>
      <c r="AX614" s="65"/>
      <c r="AY614" s="65"/>
      <c r="AZ614" s="14"/>
      <c r="BA614" s="65"/>
      <c r="BB614" s="65"/>
      <c r="BC614" s="14"/>
      <c r="BD614" s="65"/>
      <c r="BE614" s="65"/>
      <c r="BF614" s="14"/>
      <c r="BG614" s="65"/>
      <c r="BH614" s="65"/>
      <c r="BI614" s="14"/>
      <c r="BJ614" s="65"/>
      <c r="BK614" s="65"/>
      <c r="BL614" s="14"/>
      <c r="BM614" s="65"/>
      <c r="BN614" s="65"/>
      <c r="BO614" s="65"/>
      <c r="BP614" s="65"/>
      <c r="BQ614" s="65"/>
      <c r="BR614" s="65"/>
      <c r="BS614" s="65"/>
      <c r="BT614" s="65"/>
      <c r="BU614" s="65"/>
      <c r="BV614" s="65"/>
      <c r="BW614" s="65"/>
      <c r="BX614" s="66"/>
      <c r="BY614" s="65"/>
      <c r="BZ614" s="65"/>
    </row>
    <row r="615" spans="31:78" x14ac:dyDescent="0.2">
      <c r="AE615" s="79"/>
      <c r="AF615" s="79"/>
      <c r="AG615" s="79"/>
      <c r="AH615" s="79"/>
      <c r="AI615" s="79"/>
      <c r="AJ615" s="79"/>
      <c r="AK615" s="79"/>
      <c r="AL615" s="79"/>
      <c r="AM615" s="79"/>
      <c r="AN615" s="79"/>
      <c r="AO615" s="79"/>
      <c r="AP615" s="79"/>
      <c r="AQ615" s="70"/>
      <c r="AR615" s="71"/>
      <c r="AS615" s="71"/>
      <c r="AT615" s="70"/>
      <c r="AU615" s="71"/>
      <c r="AV615" s="71"/>
      <c r="AW615" s="70"/>
      <c r="AX615" s="71"/>
      <c r="AY615" s="71"/>
      <c r="AZ615" s="70"/>
      <c r="BA615" s="71"/>
      <c r="BB615" s="71"/>
      <c r="BC615" s="70"/>
      <c r="BD615" s="71"/>
      <c r="BE615" s="71"/>
      <c r="BF615" s="70"/>
      <c r="BG615" s="71"/>
      <c r="BH615" s="71"/>
      <c r="BI615" s="72"/>
      <c r="BJ615" s="73"/>
      <c r="BK615" s="73"/>
      <c r="BL615" s="74"/>
      <c r="BM615" s="75"/>
      <c r="BN615" s="75"/>
      <c r="BO615" s="75"/>
      <c r="BP615" s="75"/>
      <c r="BQ615" s="75"/>
      <c r="BR615" s="75"/>
      <c r="BS615" s="75"/>
      <c r="BT615" s="75"/>
      <c r="BU615" s="75"/>
      <c r="BV615" s="75"/>
      <c r="BW615" s="76"/>
      <c r="BX615" s="77"/>
      <c r="BY615" s="78"/>
      <c r="BZ615" s="78"/>
    </row>
    <row r="616" spans="31:78" x14ac:dyDescent="0.2">
      <c r="AE616" s="81"/>
      <c r="AF616" s="81"/>
      <c r="AG616" s="81"/>
      <c r="AH616" s="81"/>
      <c r="AI616" s="81"/>
      <c r="AJ616" s="81"/>
      <c r="AK616" s="81"/>
      <c r="AL616" s="81"/>
      <c r="AM616" s="81"/>
      <c r="AN616" s="81"/>
      <c r="AO616" s="81"/>
      <c r="AP616" s="81"/>
      <c r="AQ616" s="5"/>
      <c r="AR616" s="4"/>
      <c r="AS616" s="4"/>
      <c r="AT616" s="5"/>
      <c r="AU616" s="4"/>
      <c r="AV616" s="4"/>
      <c r="AW616" s="5"/>
      <c r="AX616" s="4"/>
      <c r="AY616" s="4"/>
      <c r="AZ616" s="5"/>
      <c r="BA616" s="4"/>
      <c r="BB616" s="4"/>
      <c r="BC616" s="5"/>
      <c r="BD616" s="4"/>
      <c r="BE616" s="80"/>
      <c r="BF616" s="5"/>
      <c r="BG616" s="4"/>
      <c r="BH616" s="4"/>
      <c r="BI616" s="5"/>
      <c r="BJ616" s="4"/>
      <c r="BK616" s="4"/>
      <c r="BL616" s="5"/>
      <c r="BM616" s="4"/>
      <c r="BN616" s="4"/>
      <c r="BO616" s="4"/>
      <c r="BP616" s="4"/>
      <c r="BQ616" s="4"/>
      <c r="BR616" s="4"/>
      <c r="BS616" s="4"/>
      <c r="BT616" s="4"/>
      <c r="BU616" s="4"/>
      <c r="BV616" s="4"/>
      <c r="BW616" s="4"/>
      <c r="BX616" s="29"/>
      <c r="BY616" s="4"/>
      <c r="BZ616" s="4"/>
    </row>
    <row r="617" spans="31:78" x14ac:dyDescent="0.2">
      <c r="AE617" s="81"/>
      <c r="AF617" s="81"/>
      <c r="AG617" s="81"/>
      <c r="AH617" s="81"/>
      <c r="AI617" s="81"/>
      <c r="AJ617" s="81"/>
      <c r="AK617" s="81"/>
      <c r="AL617" s="81"/>
      <c r="AM617" s="81"/>
      <c r="AN617" s="81"/>
      <c r="AO617" s="81"/>
      <c r="AP617" s="81"/>
      <c r="AQ617" s="5"/>
      <c r="AR617" s="4"/>
      <c r="AS617" s="4"/>
      <c r="AT617" s="5"/>
      <c r="AU617" s="4"/>
      <c r="AV617" s="4"/>
      <c r="AW617" s="5"/>
      <c r="AX617" s="4"/>
      <c r="AY617" s="4"/>
      <c r="AZ617" s="5"/>
      <c r="BA617" s="4"/>
      <c r="BB617" s="4"/>
      <c r="BC617" s="5"/>
      <c r="BD617" s="4"/>
      <c r="BE617" s="4"/>
      <c r="BF617" s="5"/>
      <c r="BG617" s="82"/>
      <c r="BH617" s="4"/>
      <c r="BI617" s="5"/>
      <c r="BJ617" s="4"/>
      <c r="BK617" s="4"/>
      <c r="BL617" s="5"/>
      <c r="BM617" s="4"/>
      <c r="BN617" s="4"/>
      <c r="BO617" s="4"/>
      <c r="BP617" s="4"/>
      <c r="BQ617" s="4"/>
      <c r="BR617" s="4"/>
      <c r="BS617" s="4"/>
      <c r="BT617" s="4"/>
      <c r="BU617" s="4"/>
      <c r="BV617" s="4"/>
      <c r="BW617" s="4"/>
      <c r="BX617" s="29"/>
      <c r="BY617" s="4"/>
      <c r="BZ617" s="4"/>
    </row>
    <row r="618" spans="31:78" x14ac:dyDescent="0.2">
      <c r="AE618" s="81"/>
      <c r="AF618" s="81"/>
      <c r="AG618" s="81"/>
      <c r="AH618" s="81"/>
      <c r="AI618" s="81"/>
      <c r="AJ618" s="81"/>
      <c r="AK618" s="81"/>
      <c r="AL618" s="81"/>
      <c r="AM618" s="81"/>
      <c r="AN618" s="81"/>
      <c r="AO618" s="81"/>
      <c r="AP618" s="81"/>
      <c r="AQ618" s="5"/>
      <c r="AR618" s="4"/>
      <c r="AS618" s="4"/>
      <c r="AT618" s="5"/>
      <c r="AU618" s="4"/>
      <c r="AV618" s="4"/>
      <c r="AW618" s="5"/>
      <c r="AX618" s="4"/>
      <c r="AY618" s="4"/>
      <c r="AZ618" s="5"/>
      <c r="BA618" s="4"/>
      <c r="BB618" s="4"/>
      <c r="BC618" s="5"/>
      <c r="BD618" s="4"/>
      <c r="BE618" s="4"/>
      <c r="BF618" s="5"/>
      <c r="BG618" s="4"/>
      <c r="BH618" s="4"/>
      <c r="BI618" s="5"/>
      <c r="BJ618" s="4"/>
      <c r="BK618" s="4"/>
      <c r="BL618" s="5"/>
      <c r="BM618" s="4"/>
      <c r="BN618" s="4"/>
      <c r="BO618" s="4"/>
      <c r="BP618" s="4"/>
      <c r="BQ618" s="4"/>
      <c r="BR618" s="4"/>
      <c r="BS618" s="4"/>
      <c r="BT618" s="4"/>
      <c r="BU618" s="4"/>
      <c r="BV618" s="4"/>
      <c r="BW618" s="4"/>
      <c r="BX618" s="29"/>
      <c r="BY618" s="4"/>
      <c r="BZ618" s="4"/>
    </row>
    <row r="619" spans="31:78" x14ac:dyDescent="0.2">
      <c r="AE619" s="81"/>
      <c r="AF619" s="81"/>
      <c r="AG619" s="81"/>
      <c r="AH619" s="81"/>
      <c r="AI619" s="81"/>
      <c r="AJ619" s="81"/>
      <c r="AK619" s="81"/>
      <c r="AL619" s="81"/>
      <c r="AM619" s="81"/>
      <c r="AN619" s="81"/>
      <c r="AO619" s="81"/>
      <c r="AP619" s="81"/>
      <c r="AQ619" s="5"/>
      <c r="AR619" s="4"/>
      <c r="AS619" s="4"/>
      <c r="AT619" s="5"/>
      <c r="AU619" s="4"/>
      <c r="AV619" s="4"/>
      <c r="AW619" s="5"/>
      <c r="AX619" s="4"/>
      <c r="AY619" s="4"/>
      <c r="AZ619" s="5"/>
      <c r="BA619" s="4"/>
      <c r="BB619" s="4"/>
      <c r="BC619" s="5"/>
      <c r="BD619" s="4"/>
      <c r="BE619" s="4"/>
      <c r="BF619" s="5"/>
      <c r="BG619" s="4"/>
      <c r="BH619" s="4"/>
      <c r="BI619" s="5"/>
      <c r="BJ619" s="4"/>
      <c r="BK619" s="4"/>
      <c r="BL619" s="5"/>
      <c r="BM619" s="4"/>
      <c r="BN619" s="4"/>
      <c r="BO619" s="4"/>
      <c r="BP619" s="4"/>
      <c r="BQ619" s="4"/>
      <c r="BR619" s="4"/>
      <c r="BS619" s="4"/>
      <c r="BT619" s="4"/>
      <c r="BU619" s="4"/>
      <c r="BV619" s="4"/>
      <c r="BW619" s="4"/>
      <c r="BX619" s="29"/>
      <c r="BY619" s="4"/>
      <c r="BZ619" s="4"/>
    </row>
    <row r="620" spans="31:78" x14ac:dyDescent="0.2">
      <c r="AE620" s="81"/>
      <c r="AF620" s="81"/>
      <c r="AG620" s="81"/>
      <c r="AH620" s="81"/>
      <c r="AI620" s="81"/>
      <c r="AJ620" s="81"/>
      <c r="AK620" s="81"/>
      <c r="AL620" s="81"/>
      <c r="AM620" s="81"/>
      <c r="AN620" s="81"/>
      <c r="AO620" s="81"/>
      <c r="AP620" s="81"/>
      <c r="AQ620" s="5"/>
      <c r="AR620" s="4"/>
      <c r="AS620" s="4"/>
      <c r="AT620" s="5"/>
      <c r="AU620" s="4"/>
      <c r="AV620" s="4"/>
      <c r="AW620" s="5"/>
      <c r="AX620" s="4"/>
      <c r="AY620" s="4"/>
      <c r="AZ620" s="5"/>
      <c r="BA620" s="4"/>
      <c r="BB620" s="4"/>
      <c r="BC620" s="5"/>
      <c r="BD620" s="4"/>
      <c r="BE620" s="4"/>
      <c r="BF620" s="5"/>
      <c r="BG620" s="4"/>
      <c r="BH620" s="4"/>
      <c r="BI620" s="5"/>
      <c r="BJ620" s="4"/>
      <c r="BK620" s="4"/>
      <c r="BL620" s="5"/>
      <c r="BM620" s="4"/>
      <c r="BN620" s="4"/>
      <c r="BO620" s="4"/>
      <c r="BP620" s="4"/>
      <c r="BQ620" s="4"/>
      <c r="BR620" s="4"/>
      <c r="BS620" s="4"/>
      <c r="BT620" s="4"/>
      <c r="BU620" s="4"/>
      <c r="BV620" s="4"/>
      <c r="BW620" s="4"/>
      <c r="BX620" s="29"/>
      <c r="BY620" s="4"/>
      <c r="BZ620" s="4"/>
    </row>
    <row r="621" spans="31:78" x14ac:dyDescent="0.2">
      <c r="AE621" s="81"/>
      <c r="AF621" s="81"/>
      <c r="AG621" s="81"/>
      <c r="AH621" s="81"/>
      <c r="AI621" s="81"/>
      <c r="AJ621" s="81"/>
      <c r="AK621" s="81"/>
      <c r="AL621" s="81"/>
      <c r="AM621" s="81"/>
      <c r="AN621" s="81"/>
      <c r="AO621" s="81"/>
      <c r="AP621" s="81"/>
      <c r="AQ621" s="5"/>
      <c r="AR621" s="4"/>
      <c r="AS621" s="4"/>
      <c r="AT621" s="5"/>
      <c r="AU621" s="4"/>
      <c r="AV621" s="4"/>
      <c r="AW621" s="5"/>
      <c r="AX621" s="4"/>
      <c r="AY621" s="4"/>
      <c r="AZ621" s="5"/>
      <c r="BA621" s="4"/>
      <c r="BB621" s="4"/>
      <c r="BC621" s="5"/>
      <c r="BD621" s="4"/>
      <c r="BE621" s="4"/>
      <c r="BF621" s="5"/>
      <c r="BG621" s="4"/>
      <c r="BH621" s="4"/>
      <c r="BI621" s="5"/>
      <c r="BJ621" s="4"/>
      <c r="BK621" s="4"/>
      <c r="BL621" s="5"/>
      <c r="BM621" s="4"/>
      <c r="BN621" s="4"/>
      <c r="BO621" s="4"/>
      <c r="BP621" s="4"/>
      <c r="BQ621" s="4"/>
      <c r="BR621" s="4"/>
      <c r="BS621" s="4"/>
      <c r="BT621" s="4"/>
      <c r="BU621" s="4"/>
      <c r="BV621" s="4"/>
      <c r="BW621" s="4"/>
      <c r="BX621" s="29"/>
      <c r="BY621" s="4"/>
      <c r="BZ621" s="4"/>
    </row>
    <row r="622" spans="31:78" x14ac:dyDescent="0.2">
      <c r="AE622" s="81"/>
      <c r="AF622" s="81"/>
      <c r="AG622" s="81"/>
      <c r="AH622" s="81"/>
      <c r="AI622" s="81"/>
      <c r="AJ622" s="81"/>
      <c r="AK622" s="81"/>
      <c r="AL622" s="81"/>
      <c r="AM622" s="81"/>
      <c r="AN622" s="81"/>
      <c r="AO622" s="81"/>
      <c r="AP622" s="81"/>
      <c r="AQ622" s="5"/>
      <c r="AR622" s="4"/>
      <c r="AS622" s="4"/>
      <c r="AT622" s="5"/>
      <c r="AU622" s="4"/>
      <c r="AV622" s="4"/>
      <c r="AW622" s="5"/>
      <c r="AX622" s="4"/>
      <c r="AY622" s="4"/>
      <c r="AZ622" s="5"/>
      <c r="BA622" s="4"/>
      <c r="BB622" s="4"/>
      <c r="BC622" s="5"/>
      <c r="BD622" s="4"/>
      <c r="BE622" s="4"/>
      <c r="BF622" s="5"/>
      <c r="BG622" s="4"/>
      <c r="BH622" s="4"/>
      <c r="BI622" s="5"/>
      <c r="BJ622" s="4"/>
      <c r="BK622" s="4"/>
      <c r="BL622" s="5"/>
      <c r="BM622" s="4"/>
      <c r="BN622" s="4"/>
      <c r="BO622" s="4"/>
      <c r="BP622" s="4"/>
      <c r="BQ622" s="4"/>
      <c r="BR622" s="4"/>
      <c r="BS622" s="4"/>
      <c r="BT622" s="4"/>
      <c r="BU622" s="4"/>
      <c r="BV622" s="4"/>
      <c r="BW622" s="4"/>
      <c r="BX622" s="29"/>
      <c r="BY622" s="4"/>
      <c r="BZ622" s="4"/>
    </row>
    <row r="623" spans="31:78" x14ac:dyDescent="0.2">
      <c r="AE623" s="81"/>
      <c r="AF623" s="81"/>
      <c r="AG623" s="81"/>
      <c r="AH623" s="81"/>
      <c r="AI623" s="81"/>
      <c r="AJ623" s="81"/>
      <c r="AK623" s="81"/>
      <c r="AL623" s="81"/>
      <c r="AM623" s="81"/>
      <c r="AN623" s="81"/>
      <c r="AO623" s="81"/>
      <c r="AP623" s="81"/>
      <c r="AQ623" s="5"/>
      <c r="AR623" s="4"/>
      <c r="AS623" s="4"/>
      <c r="AT623" s="5"/>
      <c r="AU623" s="4"/>
      <c r="AV623" s="4"/>
      <c r="AW623" s="5"/>
      <c r="AX623" s="4"/>
      <c r="AY623" s="4"/>
      <c r="AZ623" s="5"/>
      <c r="BA623" s="4"/>
      <c r="BB623" s="4"/>
      <c r="BC623" s="5"/>
      <c r="BD623" s="4"/>
      <c r="BE623" s="4"/>
      <c r="BF623" s="5"/>
      <c r="BG623" s="4"/>
      <c r="BH623" s="4"/>
      <c r="BI623" s="5"/>
      <c r="BJ623" s="4"/>
      <c r="BK623" s="4"/>
      <c r="BL623" s="5"/>
      <c r="BM623" s="4"/>
      <c r="BN623" s="4"/>
      <c r="BO623" s="4"/>
      <c r="BP623" s="4"/>
      <c r="BQ623" s="4"/>
      <c r="BR623" s="4"/>
      <c r="BS623" s="4"/>
      <c r="BT623" s="4"/>
      <c r="BU623" s="4"/>
      <c r="BV623" s="4"/>
      <c r="BW623" s="4"/>
      <c r="BX623" s="29"/>
      <c r="BY623" s="4"/>
      <c r="BZ623" s="4"/>
    </row>
    <row r="624" spans="31:78" x14ac:dyDescent="0.2">
      <c r="AE624" s="81"/>
      <c r="AF624" s="81"/>
      <c r="AG624" s="81"/>
      <c r="AH624" s="81"/>
      <c r="AI624" s="81"/>
      <c r="AJ624" s="81"/>
      <c r="AK624" s="81"/>
      <c r="AL624" s="81"/>
      <c r="AM624" s="81"/>
      <c r="AN624" s="81"/>
      <c r="AO624" s="81"/>
      <c r="AP624" s="81"/>
      <c r="AQ624" s="5"/>
      <c r="AR624" s="4"/>
      <c r="AS624" s="4"/>
      <c r="AT624" s="5"/>
      <c r="AU624" s="4"/>
      <c r="AV624" s="4"/>
      <c r="AW624" s="5"/>
      <c r="AX624" s="4"/>
      <c r="AY624" s="4"/>
      <c r="AZ624" s="5"/>
      <c r="BA624" s="4"/>
      <c r="BB624" s="4"/>
      <c r="BC624" s="5"/>
      <c r="BD624" s="4"/>
      <c r="BE624" s="4"/>
      <c r="BF624" s="5"/>
      <c r="BG624" s="4"/>
      <c r="BH624" s="4"/>
      <c r="BI624" s="5"/>
      <c r="BJ624" s="4"/>
      <c r="BK624" s="4"/>
      <c r="BL624" s="5"/>
      <c r="BM624" s="4"/>
      <c r="BN624" s="4"/>
      <c r="BO624" s="4"/>
      <c r="BP624" s="4"/>
      <c r="BQ624" s="4"/>
      <c r="BR624" s="4"/>
      <c r="BS624" s="4"/>
      <c r="BT624" s="4"/>
      <c r="BU624" s="4"/>
      <c r="BV624" s="4"/>
      <c r="BW624" s="4"/>
      <c r="BX624" s="29"/>
      <c r="BY624" s="4"/>
      <c r="BZ624" s="4"/>
    </row>
    <row r="625" spans="31:78" x14ac:dyDescent="0.2">
      <c r="AE625" s="81"/>
      <c r="AF625" s="81"/>
      <c r="AG625" s="81"/>
      <c r="AH625" s="81"/>
      <c r="AI625" s="81"/>
      <c r="AJ625" s="81"/>
      <c r="AK625" s="81"/>
      <c r="AL625" s="81"/>
      <c r="AM625" s="81"/>
      <c r="AN625" s="81"/>
      <c r="AO625" s="81"/>
      <c r="AP625" s="81"/>
      <c r="AQ625" s="5"/>
      <c r="AR625" s="4"/>
      <c r="AS625" s="4"/>
      <c r="AT625" s="5"/>
      <c r="AU625" s="4"/>
      <c r="AV625" s="4"/>
      <c r="AW625" s="5"/>
      <c r="AX625" s="4"/>
      <c r="AY625" s="4"/>
      <c r="AZ625" s="5"/>
      <c r="BA625" s="4"/>
      <c r="BB625" s="4"/>
      <c r="BC625" s="5"/>
      <c r="BD625" s="4"/>
      <c r="BE625" s="4"/>
      <c r="BF625" s="5"/>
      <c r="BG625" s="4"/>
      <c r="BH625" s="4"/>
      <c r="BI625" s="5"/>
      <c r="BJ625" s="4"/>
      <c r="BK625" s="4"/>
      <c r="BL625" s="5"/>
      <c r="BM625" s="4"/>
      <c r="BN625" s="4"/>
      <c r="BO625" s="4"/>
      <c r="BP625" s="4"/>
      <c r="BQ625" s="4"/>
      <c r="BR625" s="4"/>
      <c r="BS625" s="4"/>
      <c r="BT625" s="4"/>
      <c r="BU625" s="4"/>
      <c r="BV625" s="4"/>
      <c r="BW625" s="4"/>
      <c r="BX625" s="29"/>
      <c r="BY625" s="4"/>
      <c r="BZ625" s="4"/>
    </row>
    <row r="626" spans="31:78" x14ac:dyDescent="0.2">
      <c r="AE626" s="81"/>
      <c r="AF626" s="81"/>
      <c r="AG626" s="81"/>
      <c r="AH626" s="81"/>
      <c r="AI626" s="81"/>
      <c r="AJ626" s="81"/>
      <c r="AK626" s="81"/>
      <c r="AL626" s="81"/>
      <c r="AM626" s="81"/>
      <c r="AN626" s="81"/>
      <c r="AO626" s="81"/>
      <c r="AP626" s="81"/>
      <c r="AQ626" s="5"/>
      <c r="AR626" s="4"/>
      <c r="AS626" s="4"/>
      <c r="AT626" s="5"/>
      <c r="AU626" s="4"/>
      <c r="AV626" s="4"/>
      <c r="AW626" s="5"/>
      <c r="AX626" s="4"/>
      <c r="AY626" s="4"/>
      <c r="AZ626" s="5"/>
      <c r="BA626" s="4"/>
      <c r="BB626" s="4"/>
      <c r="BC626" s="5"/>
      <c r="BD626" s="4"/>
      <c r="BE626" s="4"/>
      <c r="BF626" s="5"/>
      <c r="BG626" s="4"/>
      <c r="BH626" s="4"/>
      <c r="BI626" s="5"/>
      <c r="BJ626" s="4"/>
      <c r="BK626" s="4"/>
      <c r="BL626" s="5"/>
      <c r="BM626" s="4"/>
      <c r="BN626" s="4"/>
      <c r="BO626" s="4"/>
      <c r="BP626" s="4"/>
      <c r="BQ626" s="4"/>
      <c r="BR626" s="4"/>
      <c r="BS626" s="4"/>
      <c r="BT626" s="4"/>
      <c r="BU626" s="4"/>
      <c r="BV626" s="4"/>
      <c r="BW626" s="4"/>
      <c r="BX626" s="29"/>
      <c r="BY626" s="4"/>
      <c r="BZ626" s="4"/>
    </row>
    <row r="627" spans="31:78" x14ac:dyDescent="0.2">
      <c r="AE627" s="81"/>
      <c r="AF627" s="81"/>
      <c r="AG627" s="81"/>
      <c r="AH627" s="81"/>
      <c r="AI627" s="81"/>
      <c r="AJ627" s="81"/>
      <c r="AK627" s="81"/>
      <c r="AL627" s="81"/>
      <c r="AM627" s="81"/>
      <c r="AN627" s="81"/>
      <c r="AO627" s="81"/>
      <c r="AP627" s="81"/>
      <c r="AQ627" s="5"/>
      <c r="AR627" s="4"/>
      <c r="AS627" s="4"/>
      <c r="AT627" s="5"/>
      <c r="AU627" s="4"/>
      <c r="AV627" s="4"/>
      <c r="AW627" s="5"/>
      <c r="AX627" s="4"/>
      <c r="AY627" s="4"/>
      <c r="AZ627" s="5"/>
      <c r="BA627" s="4"/>
      <c r="BB627" s="4"/>
      <c r="BC627" s="5"/>
      <c r="BD627" s="4"/>
      <c r="BE627" s="4"/>
      <c r="BF627" s="5"/>
      <c r="BG627" s="4"/>
      <c r="BH627" s="4"/>
      <c r="BI627" s="5"/>
      <c r="BJ627" s="4"/>
      <c r="BK627" s="4"/>
      <c r="BL627" s="5"/>
      <c r="BM627" s="4"/>
      <c r="BN627" s="4"/>
      <c r="BO627" s="4"/>
      <c r="BP627" s="4"/>
      <c r="BQ627" s="4"/>
      <c r="BR627" s="4"/>
      <c r="BS627" s="4"/>
      <c r="BT627" s="4"/>
      <c r="BU627" s="4"/>
      <c r="BV627" s="4"/>
      <c r="BW627" s="4"/>
      <c r="BX627" s="29"/>
      <c r="BY627" s="4"/>
      <c r="BZ627" s="4"/>
    </row>
  </sheetData>
  <sheetProtection algorithmName="SHA-512" hashValue="HPDfAy/T37yEEEtugKI+yoMx5hU3osPR29bJyJjn8rNw8LMAdemGOVfeRgfL3Zr+gpkLamvC1bmgBBsk49z3KA==" saltValue="IdAp81uJ1yboXgdJi1fn3Q==" spinCount="100000" sheet="1" objects="1" scenarios="1"/>
  <mergeCells count="125">
    <mergeCell ref="F2:H2"/>
    <mergeCell ref="C142:E142"/>
    <mergeCell ref="C152:E152"/>
    <mergeCell ref="H166:I166"/>
    <mergeCell ref="H167:I167"/>
    <mergeCell ref="G5:I5"/>
    <mergeCell ref="B6:C6"/>
    <mergeCell ref="B7:C7"/>
    <mergeCell ref="B8:C8"/>
    <mergeCell ref="F165:I165"/>
    <mergeCell ref="B165:E165"/>
    <mergeCell ref="C124:E124"/>
    <mergeCell ref="C125:E125"/>
    <mergeCell ref="C133:E133"/>
    <mergeCell ref="C134:E134"/>
    <mergeCell ref="C143:E143"/>
    <mergeCell ref="B9:C9"/>
    <mergeCell ref="C218:E218"/>
    <mergeCell ref="B209:D209"/>
    <mergeCell ref="B217:I217"/>
    <mergeCell ref="F218:I218"/>
    <mergeCell ref="E209:AN209"/>
    <mergeCell ref="H173:I173"/>
    <mergeCell ref="D172:E172"/>
    <mergeCell ref="H191:I191"/>
    <mergeCell ref="D166:E166"/>
    <mergeCell ref="D167:E167"/>
    <mergeCell ref="D173:E173"/>
    <mergeCell ref="H172:I172"/>
    <mergeCell ref="H175:I175"/>
    <mergeCell ref="D182:E182"/>
    <mergeCell ref="D178:E178"/>
    <mergeCell ref="B181:E181"/>
    <mergeCell ref="F181:I181"/>
    <mergeCell ref="H168:I168"/>
    <mergeCell ref="H169:I169"/>
    <mergeCell ref="H170:I170"/>
    <mergeCell ref="H171:I171"/>
    <mergeCell ref="H178:I178"/>
    <mergeCell ref="H174:I174"/>
    <mergeCell ref="D170:E170"/>
    <mergeCell ref="H179:I179"/>
    <mergeCell ref="H184:I184"/>
    <mergeCell ref="H177:I177"/>
    <mergeCell ref="H182:I182"/>
    <mergeCell ref="H193:I193"/>
    <mergeCell ref="H194:I194"/>
    <mergeCell ref="D177:E177"/>
    <mergeCell ref="H176:I176"/>
    <mergeCell ref="D188:E188"/>
    <mergeCell ref="D189:E189"/>
    <mergeCell ref="D190:E190"/>
    <mergeCell ref="H192:I192"/>
    <mergeCell ref="D175:E175"/>
    <mergeCell ref="A1:I1"/>
    <mergeCell ref="B5:C5"/>
    <mergeCell ref="C24:E24"/>
    <mergeCell ref="C25:E25"/>
    <mergeCell ref="C34:E34"/>
    <mergeCell ref="B16:Z16"/>
    <mergeCell ref="D5:F5"/>
    <mergeCell ref="B10:C10"/>
    <mergeCell ref="B111:I111"/>
    <mergeCell ref="C83:E83"/>
    <mergeCell ref="C84:E84"/>
    <mergeCell ref="C52:E52"/>
    <mergeCell ref="B61:I61"/>
    <mergeCell ref="B62:I62"/>
    <mergeCell ref="C43:E43"/>
    <mergeCell ref="B63:I63"/>
    <mergeCell ref="C92:E92"/>
    <mergeCell ref="C93:E93"/>
    <mergeCell ref="C101:E101"/>
    <mergeCell ref="C74:E74"/>
    <mergeCell ref="C75:E75"/>
    <mergeCell ref="C102:E102"/>
    <mergeCell ref="B161:I161"/>
    <mergeCell ref="DO209:DP209"/>
    <mergeCell ref="BW209:DC209"/>
    <mergeCell ref="DD209:DN209"/>
    <mergeCell ref="AO209:BV209"/>
    <mergeCell ref="H190:I190"/>
    <mergeCell ref="D192:E192"/>
    <mergeCell ref="C226:E226"/>
    <mergeCell ref="H195:I195"/>
    <mergeCell ref="D183:E183"/>
    <mergeCell ref="D187:E187"/>
    <mergeCell ref="H183:I183"/>
    <mergeCell ref="C220:E220"/>
    <mergeCell ref="C223:E223"/>
    <mergeCell ref="F223:I223"/>
    <mergeCell ref="F222:I222"/>
    <mergeCell ref="D191:E191"/>
    <mergeCell ref="H186:I186"/>
    <mergeCell ref="H187:I187"/>
    <mergeCell ref="D184:E184"/>
    <mergeCell ref="D185:E185"/>
    <mergeCell ref="D186:E186"/>
    <mergeCell ref="H188:I188"/>
    <mergeCell ref="H189:I189"/>
    <mergeCell ref="H185:I185"/>
    <mergeCell ref="D195:E195"/>
    <mergeCell ref="D193:E193"/>
    <mergeCell ref="D194:E194"/>
    <mergeCell ref="D176:E176"/>
    <mergeCell ref="D174:E174"/>
    <mergeCell ref="C151:E151"/>
    <mergeCell ref="D179:E179"/>
    <mergeCell ref="D171:E171"/>
    <mergeCell ref="B229:I229"/>
    <mergeCell ref="C219:E219"/>
    <mergeCell ref="C221:E221"/>
    <mergeCell ref="C222:E222"/>
    <mergeCell ref="B228:I228"/>
    <mergeCell ref="B227:I227"/>
    <mergeCell ref="F226:I226"/>
    <mergeCell ref="C225:E225"/>
    <mergeCell ref="F220:I220"/>
    <mergeCell ref="F225:I225"/>
    <mergeCell ref="F219:I219"/>
    <mergeCell ref="F221:I221"/>
    <mergeCell ref="C224:E224"/>
    <mergeCell ref="F224:I224"/>
    <mergeCell ref="D168:E168"/>
    <mergeCell ref="D169:E169"/>
  </mergeCells>
  <phoneticPr fontId="0" type="noConversion"/>
  <pageMargins left="0.5" right="0.5" top="0.75" bottom="0.75" header="0.5" footer="0.25"/>
  <pageSetup scale="64" orientation="portrait" r:id="rId1"/>
  <headerFooter alignWithMargins="0">
    <oddFooter>&amp;C&amp;"Arial,Regular"&amp;P of &amp;N</oddFooter>
  </headerFooter>
  <rowBreaks count="6" manualBreakCount="6">
    <brk id="13" max="16383" man="1"/>
    <brk id="64" max="13" man="1"/>
    <brk id="113" max="13" man="1"/>
    <brk id="163" max="13" man="1"/>
    <brk id="196" max="13" man="1"/>
    <brk id="229"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6386" r:id="rId4" name="Check Box 2">
              <controlPr defaultSize="0" autoFill="0" autoLine="0" autoPict="0">
                <anchor moveWithCells="1">
                  <from>
                    <xdr:col>8</xdr:col>
                    <xdr:colOff>38100</xdr:colOff>
                    <xdr:row>1</xdr:row>
                    <xdr:rowOff>0</xdr:rowOff>
                  </from>
                  <to>
                    <xdr:col>8</xdr:col>
                    <xdr:colOff>742950</xdr:colOff>
                    <xdr:row>1</xdr:row>
                    <xdr:rowOff>400050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N61"/>
  <sheetViews>
    <sheetView tabSelected="1" view="pageBreakPreview" zoomScale="60" zoomScaleNormal="100" workbookViewId="0">
      <selection sqref="A1:J1"/>
    </sheetView>
  </sheetViews>
  <sheetFormatPr defaultColWidth="8.85546875" defaultRowHeight="12.75" x14ac:dyDescent="0.2"/>
  <cols>
    <col min="1" max="1" width="3.7109375" style="206" customWidth="1"/>
    <col min="2" max="9" width="8.85546875" style="174"/>
    <col min="10" max="10" width="31.7109375" style="174" customWidth="1"/>
    <col min="11" max="16384" width="8.85546875" style="174"/>
  </cols>
  <sheetData>
    <row r="1" spans="1:14" ht="61.15" customHeight="1" x14ac:dyDescent="0.25">
      <c r="A1" s="1094" t="s">
        <v>606</v>
      </c>
      <c r="B1" s="1095"/>
      <c r="C1" s="1095"/>
      <c r="D1" s="1095"/>
      <c r="E1" s="1095"/>
      <c r="F1" s="1095"/>
      <c r="G1" s="1095"/>
      <c r="H1" s="1095"/>
      <c r="I1" s="1095"/>
      <c r="J1" s="1096"/>
    </row>
    <row r="2" spans="1:14" ht="12" customHeight="1" x14ac:dyDescent="0.2">
      <c r="A2" s="311"/>
      <c r="B2" s="311"/>
      <c r="C2" s="311"/>
      <c r="D2" s="311"/>
      <c r="E2" s="311"/>
      <c r="F2" s="311"/>
      <c r="G2" s="311"/>
      <c r="H2" s="311"/>
      <c r="I2" s="311"/>
    </row>
    <row r="3" spans="1:14" s="199" customFormat="1" ht="21" customHeight="1" x14ac:dyDescent="0.25">
      <c r="A3" s="308" t="s">
        <v>98</v>
      </c>
      <c r="B3" s="309"/>
      <c r="C3" s="309"/>
      <c r="D3" s="309"/>
      <c r="E3" s="309"/>
      <c r="F3" s="309"/>
      <c r="G3" s="309"/>
      <c r="H3" s="309"/>
      <c r="I3" s="309"/>
    </row>
    <row r="4" spans="1:14" s="199" customFormat="1" ht="8.25" customHeight="1" x14ac:dyDescent="0.25">
      <c r="A4" s="308"/>
      <c r="B4" s="309"/>
      <c r="C4" s="309"/>
      <c r="D4" s="309"/>
      <c r="E4" s="309"/>
      <c r="F4" s="309"/>
      <c r="G4" s="309"/>
      <c r="H4" s="309"/>
      <c r="I4" s="309"/>
    </row>
    <row r="5" spans="1:14" ht="21" customHeight="1" x14ac:dyDescent="0.2">
      <c r="A5" s="310" t="s">
        <v>166</v>
      </c>
      <c r="B5" s="311"/>
      <c r="C5" s="311"/>
      <c r="D5" s="311"/>
      <c r="E5" s="311"/>
      <c r="F5" s="311"/>
      <c r="G5" s="311"/>
      <c r="H5" s="311"/>
      <c r="I5" s="311"/>
    </row>
    <row r="6" spans="1:14" s="215" customFormat="1" ht="138.75" customHeight="1" x14ac:dyDescent="0.2">
      <c r="A6" s="1097" t="s">
        <v>444</v>
      </c>
      <c r="B6" s="1098"/>
      <c r="C6" s="1098"/>
      <c r="D6" s="1098"/>
      <c r="E6" s="1098"/>
      <c r="F6" s="1098"/>
      <c r="G6" s="1098"/>
      <c r="H6" s="1098"/>
      <c r="I6" s="1098"/>
      <c r="J6" s="1098"/>
      <c r="K6" s="238"/>
      <c r="L6" s="238"/>
      <c r="M6" s="238"/>
      <c r="N6" s="238"/>
    </row>
    <row r="7" spans="1:14" s="215" customFormat="1" ht="12" customHeight="1" x14ac:dyDescent="0.2">
      <c r="A7" s="336"/>
      <c r="B7" s="412"/>
      <c r="C7" s="412"/>
      <c r="D7" s="412"/>
      <c r="E7" s="412"/>
      <c r="F7" s="412"/>
      <c r="G7" s="412"/>
      <c r="H7" s="412"/>
      <c r="I7" s="412"/>
      <c r="J7" s="238"/>
      <c r="K7" s="238"/>
      <c r="L7" s="238"/>
      <c r="M7" s="238"/>
      <c r="N7" s="238"/>
    </row>
    <row r="8" spans="1:14" s="215" customFormat="1" ht="34.9" customHeight="1" x14ac:dyDescent="0.2">
      <c r="A8" s="1099" t="s">
        <v>607</v>
      </c>
      <c r="B8" s="1098"/>
      <c r="C8" s="1098"/>
      <c r="D8" s="1098"/>
      <c r="E8" s="1098"/>
      <c r="F8" s="1098"/>
      <c r="G8" s="1098"/>
      <c r="H8" s="1098"/>
      <c r="I8" s="1098"/>
      <c r="J8" s="1098"/>
      <c r="K8" s="238"/>
      <c r="L8" s="238"/>
      <c r="M8" s="238"/>
      <c r="N8" s="238"/>
    </row>
    <row r="9" spans="1:14" s="215" customFormat="1" ht="12" customHeight="1" x14ac:dyDescent="0.2">
      <c r="A9" s="307"/>
      <c r="B9" s="376"/>
      <c r="C9" s="376"/>
      <c r="D9" s="376"/>
      <c r="E9" s="376"/>
      <c r="F9" s="376"/>
      <c r="G9" s="376"/>
      <c r="H9" s="376"/>
      <c r="I9" s="376"/>
      <c r="J9" s="238"/>
      <c r="K9" s="238"/>
      <c r="L9" s="238"/>
      <c r="M9" s="238"/>
      <c r="N9" s="238"/>
    </row>
    <row r="10" spans="1:14" s="215" customFormat="1" ht="15" x14ac:dyDescent="0.2">
      <c r="A10" s="313" t="s">
        <v>248</v>
      </c>
      <c r="B10" s="312"/>
      <c r="C10" s="312"/>
      <c r="D10" s="312"/>
      <c r="E10" s="312"/>
      <c r="F10" s="312"/>
      <c r="G10" s="312"/>
      <c r="H10" s="312"/>
      <c r="I10" s="312"/>
    </row>
    <row r="11" spans="1:14" s="215" customFormat="1" ht="35.450000000000003" customHeight="1" x14ac:dyDescent="0.2">
      <c r="A11" s="312" t="s">
        <v>246</v>
      </c>
      <c r="B11" s="1099" t="s">
        <v>608</v>
      </c>
      <c r="C11" s="1099"/>
      <c r="D11" s="1099"/>
      <c r="E11" s="1099"/>
      <c r="F11" s="1099"/>
      <c r="G11" s="1099"/>
      <c r="H11" s="1099"/>
      <c r="I11" s="1099"/>
      <c r="J11" s="1099"/>
    </row>
    <row r="12" spans="1:14" s="215" customFormat="1" ht="21" customHeight="1" x14ac:dyDescent="0.2">
      <c r="A12" s="312" t="s">
        <v>246</v>
      </c>
      <c r="B12" s="312" t="s">
        <v>258</v>
      </c>
      <c r="C12" s="312"/>
      <c r="D12" s="312"/>
      <c r="E12" s="312"/>
      <c r="F12" s="312"/>
      <c r="G12" s="312"/>
      <c r="H12" s="312"/>
      <c r="I12" s="312"/>
      <c r="J12" s="312"/>
    </row>
    <row r="13" spans="1:14" s="215" customFormat="1" ht="36" customHeight="1" x14ac:dyDescent="0.2">
      <c r="A13" s="312" t="s">
        <v>247</v>
      </c>
      <c r="B13" s="1099" t="s">
        <v>257</v>
      </c>
      <c r="C13" s="1099"/>
      <c r="D13" s="1099"/>
      <c r="E13" s="1099"/>
      <c r="F13" s="1099"/>
      <c r="G13" s="1099"/>
      <c r="H13" s="1099"/>
      <c r="I13" s="1099"/>
      <c r="J13" s="1099"/>
    </row>
    <row r="14" spans="1:14" s="215" customFormat="1" ht="25.15" customHeight="1" x14ac:dyDescent="0.2">
      <c r="A14" s="312"/>
      <c r="B14" s="312"/>
      <c r="C14" s="312"/>
      <c r="D14" s="312"/>
      <c r="E14" s="312"/>
      <c r="F14" s="312"/>
      <c r="G14" s="312"/>
      <c r="H14" s="312"/>
      <c r="I14" s="312"/>
    </row>
    <row r="15" spans="1:14" s="215" customFormat="1" ht="21" customHeight="1" x14ac:dyDescent="0.2">
      <c r="A15" s="310" t="s">
        <v>167</v>
      </c>
      <c r="B15" s="312"/>
      <c r="C15" s="312"/>
      <c r="D15" s="312"/>
      <c r="E15" s="312"/>
      <c r="F15" s="312"/>
      <c r="G15" s="312"/>
      <c r="H15" s="312"/>
      <c r="I15" s="312"/>
    </row>
    <row r="16" spans="1:14" s="215" customFormat="1" ht="12" customHeight="1" x14ac:dyDescent="0.2">
      <c r="A16" s="310"/>
      <c r="B16" s="312"/>
      <c r="C16" s="312"/>
      <c r="D16" s="312"/>
      <c r="E16" s="312"/>
      <c r="F16" s="312"/>
      <c r="G16" s="312"/>
      <c r="H16" s="312"/>
      <c r="I16" s="312"/>
    </row>
    <row r="17" spans="1:14" s="270" customFormat="1" ht="18" customHeight="1" x14ac:dyDescent="0.2">
      <c r="A17" s="313" t="s">
        <v>171</v>
      </c>
      <c r="B17" s="311"/>
      <c r="C17" s="311"/>
      <c r="D17" s="311"/>
      <c r="E17" s="311"/>
      <c r="F17" s="311"/>
      <c r="G17" s="311"/>
      <c r="H17" s="311"/>
      <c r="I17" s="311"/>
      <c r="J17" s="206"/>
      <c r="K17" s="206"/>
      <c r="L17" s="206"/>
      <c r="M17" s="206"/>
      <c r="N17" s="206"/>
    </row>
    <row r="18" spans="1:14" s="312" customFormat="1" ht="21" customHeight="1" x14ac:dyDescent="0.2">
      <c r="A18" s="312" t="s">
        <v>246</v>
      </c>
      <c r="B18" s="312" t="s">
        <v>249</v>
      </c>
      <c r="K18" s="311"/>
      <c r="L18" s="311"/>
      <c r="M18" s="311"/>
      <c r="N18" s="311"/>
    </row>
    <row r="19" spans="1:14" s="312" customFormat="1" ht="21.75" customHeight="1" x14ac:dyDescent="0.2">
      <c r="A19" s="314" t="s">
        <v>246</v>
      </c>
      <c r="B19" s="312" t="s">
        <v>250</v>
      </c>
      <c r="I19" s="312" t="s">
        <v>610</v>
      </c>
      <c r="K19" s="311"/>
      <c r="L19" s="311"/>
      <c r="M19" s="311"/>
      <c r="N19" s="311"/>
    </row>
    <row r="20" spans="1:14" s="312" customFormat="1" ht="36" customHeight="1" x14ac:dyDescent="0.2">
      <c r="A20" s="314" t="s">
        <v>246</v>
      </c>
      <c r="B20" s="1099" t="s">
        <v>251</v>
      </c>
      <c r="C20" s="1099"/>
      <c r="D20" s="1099"/>
      <c r="E20" s="1099"/>
      <c r="F20" s="1099"/>
      <c r="G20" s="1099"/>
      <c r="H20" s="1099"/>
      <c r="I20" s="1099"/>
      <c r="J20" s="1099"/>
      <c r="K20" s="311"/>
      <c r="L20" s="311"/>
      <c r="M20" s="311"/>
      <c r="N20" s="311"/>
    </row>
    <row r="21" spans="1:14" s="312" customFormat="1" ht="21" customHeight="1" x14ac:dyDescent="0.2">
      <c r="A21" s="314" t="s">
        <v>246</v>
      </c>
      <c r="B21" s="312" t="s">
        <v>252</v>
      </c>
      <c r="K21" s="311"/>
      <c r="L21" s="311"/>
      <c r="M21" s="311"/>
      <c r="N21" s="311"/>
    </row>
    <row r="22" spans="1:14" s="312" customFormat="1" ht="21" customHeight="1" x14ac:dyDescent="0.2">
      <c r="A22" s="314" t="s">
        <v>246</v>
      </c>
      <c r="B22" s="312" t="s">
        <v>253</v>
      </c>
      <c r="K22" s="311"/>
      <c r="L22" s="311"/>
      <c r="M22" s="311"/>
      <c r="N22" s="311"/>
    </row>
    <row r="23" spans="1:14" s="312" customFormat="1" ht="21" customHeight="1" x14ac:dyDescent="0.2">
      <c r="A23" s="314" t="s">
        <v>246</v>
      </c>
      <c r="B23" s="312" t="s">
        <v>489</v>
      </c>
      <c r="K23" s="311"/>
      <c r="L23" s="311"/>
      <c r="M23" s="311"/>
      <c r="N23" s="311"/>
    </row>
    <row r="24" spans="1:14" s="312" customFormat="1" ht="21" customHeight="1" x14ac:dyDescent="0.2">
      <c r="A24" s="314"/>
      <c r="K24" s="311"/>
      <c r="L24" s="311"/>
      <c r="M24" s="311"/>
      <c r="N24" s="311"/>
    </row>
    <row r="25" spans="1:14" s="312" customFormat="1" ht="42" customHeight="1" x14ac:dyDescent="0.2">
      <c r="A25" s="1108" t="s">
        <v>611</v>
      </c>
      <c r="B25" s="1108"/>
      <c r="C25" s="1108"/>
      <c r="D25" s="1108"/>
      <c r="E25" s="1108"/>
      <c r="F25" s="1108"/>
      <c r="G25" s="1108"/>
      <c r="H25" s="1108"/>
      <c r="I25" s="1108"/>
      <c r="J25" s="1108"/>
      <c r="K25" s="311"/>
      <c r="L25" s="311"/>
      <c r="M25" s="311"/>
      <c r="N25" s="311"/>
    </row>
    <row r="26" spans="1:14" s="312" customFormat="1" ht="21" customHeight="1" x14ac:dyDescent="0.2">
      <c r="A26" s="314"/>
      <c r="K26" s="311"/>
      <c r="L26" s="311"/>
      <c r="M26" s="311"/>
      <c r="N26" s="311"/>
    </row>
    <row r="27" spans="1:14" s="270" customFormat="1" ht="18" customHeight="1" x14ac:dyDescent="0.2">
      <c r="A27" s="310" t="s">
        <v>245</v>
      </c>
      <c r="B27" s="238"/>
      <c r="C27" s="238"/>
      <c r="D27" s="238"/>
      <c r="E27" s="238"/>
      <c r="F27" s="238"/>
      <c r="G27" s="238"/>
      <c r="H27" s="238"/>
      <c r="I27" s="238"/>
      <c r="J27" s="238"/>
      <c r="K27" s="206"/>
      <c r="L27" s="206"/>
      <c r="M27" s="206"/>
      <c r="N27" s="206"/>
    </row>
    <row r="28" spans="1:14" s="270" customFormat="1" ht="9.75" customHeight="1" x14ac:dyDescent="0.2">
      <c r="A28" s="310"/>
      <c r="B28" s="238"/>
      <c r="C28" s="238"/>
      <c r="D28" s="238"/>
      <c r="E28" s="238"/>
      <c r="F28" s="238"/>
      <c r="G28" s="238"/>
      <c r="H28" s="238"/>
      <c r="I28" s="238"/>
      <c r="J28" s="238"/>
      <c r="K28" s="206"/>
      <c r="L28" s="206"/>
      <c r="M28" s="206"/>
      <c r="N28" s="206"/>
    </row>
    <row r="29" spans="1:14" s="215" customFormat="1" ht="18" customHeight="1" x14ac:dyDescent="0.2">
      <c r="A29" s="313" t="s">
        <v>244</v>
      </c>
      <c r="B29" s="312"/>
      <c r="C29" s="312"/>
      <c r="D29" s="312"/>
      <c r="E29" s="312"/>
      <c r="F29" s="312"/>
      <c r="G29" s="312"/>
      <c r="H29" s="312"/>
      <c r="I29" s="312"/>
    </row>
    <row r="30" spans="1:14" s="215" customFormat="1" ht="46.15" customHeight="1" x14ac:dyDescent="0.2">
      <c r="A30" s="312" t="s">
        <v>246</v>
      </c>
      <c r="B30" s="1099" t="s">
        <v>569</v>
      </c>
      <c r="C30" s="1099"/>
      <c r="D30" s="1099"/>
      <c r="E30" s="1099"/>
      <c r="F30" s="1099"/>
      <c r="G30" s="1099"/>
      <c r="H30" s="1099"/>
      <c r="I30" s="1099"/>
      <c r="J30" s="1099"/>
      <c r="K30" s="238"/>
      <c r="L30" s="238"/>
      <c r="M30" s="238"/>
      <c r="N30" s="238"/>
    </row>
    <row r="31" spans="1:14" s="215" customFormat="1" ht="18.75" customHeight="1" x14ac:dyDescent="0.2">
      <c r="A31" s="307" t="s">
        <v>247</v>
      </c>
      <c r="B31" s="1099" t="s">
        <v>306</v>
      </c>
      <c r="C31" s="1099"/>
      <c r="D31" s="1099"/>
      <c r="E31" s="1099"/>
      <c r="F31" s="1099"/>
      <c r="G31" s="1099"/>
      <c r="H31" s="1099"/>
      <c r="I31" s="1099"/>
      <c r="J31" s="1099"/>
      <c r="K31" s="238"/>
      <c r="L31" s="238"/>
      <c r="M31" s="238"/>
      <c r="N31" s="238"/>
    </row>
    <row r="32" spans="1:14" s="215" customFormat="1" ht="28.5" customHeight="1" x14ac:dyDescent="0.2">
      <c r="A32" s="307" t="s">
        <v>247</v>
      </c>
      <c r="B32" s="1099" t="s">
        <v>568</v>
      </c>
      <c r="C32" s="1099"/>
      <c r="D32" s="1099"/>
      <c r="E32" s="1099"/>
      <c r="F32" s="1099"/>
      <c r="G32" s="1099"/>
      <c r="H32" s="1099"/>
      <c r="I32" s="1099"/>
      <c r="J32" s="1099"/>
      <c r="K32" s="238"/>
      <c r="L32" s="238"/>
      <c r="M32" s="238"/>
      <c r="N32" s="238"/>
    </row>
    <row r="33" spans="1:14" s="215" customFormat="1" ht="31.5" customHeight="1" x14ac:dyDescent="0.2">
      <c r="A33" s="411" t="s">
        <v>246</v>
      </c>
      <c r="B33" s="1099" t="s">
        <v>389</v>
      </c>
      <c r="C33" s="1099"/>
      <c r="D33" s="1099"/>
      <c r="E33" s="1099"/>
      <c r="F33" s="1099"/>
      <c r="G33" s="1099"/>
      <c r="H33" s="1099"/>
      <c r="I33" s="1099"/>
      <c r="J33" s="1099"/>
      <c r="K33" s="238"/>
      <c r="L33" s="238"/>
      <c r="M33" s="238"/>
      <c r="N33" s="238"/>
    </row>
    <row r="34" spans="1:14" customFormat="1" ht="9" customHeight="1" x14ac:dyDescent="0.2"/>
    <row r="35" spans="1:14" s="215" customFormat="1" ht="70.900000000000006" customHeight="1" x14ac:dyDescent="0.2">
      <c r="A35" s="1102" t="s">
        <v>604</v>
      </c>
      <c r="B35" s="1103"/>
      <c r="C35" s="1103"/>
      <c r="D35" s="1103"/>
      <c r="E35" s="1103"/>
      <c r="F35" s="1103"/>
      <c r="G35" s="1103"/>
      <c r="H35" s="1103"/>
      <c r="I35" s="1103"/>
      <c r="J35" s="1103"/>
      <c r="K35" s="238"/>
      <c r="L35" s="238"/>
      <c r="M35" s="238"/>
      <c r="N35" s="238"/>
    </row>
    <row r="36" spans="1:14" s="215" customFormat="1" ht="9" customHeight="1" x14ac:dyDescent="0.2">
      <c r="A36" s="418"/>
      <c r="B36" s="417"/>
      <c r="C36" s="417"/>
      <c r="D36" s="417"/>
      <c r="E36" s="417"/>
      <c r="F36" s="417"/>
      <c r="G36" s="417"/>
      <c r="H36" s="417"/>
      <c r="I36" s="417"/>
      <c r="J36" s="417"/>
      <c r="K36" s="238"/>
      <c r="L36" s="238"/>
      <c r="M36" s="238"/>
      <c r="N36" s="238"/>
    </row>
    <row r="37" spans="1:14" s="215" customFormat="1" ht="46.15" customHeight="1" x14ac:dyDescent="0.2">
      <c r="A37" s="1104" t="s">
        <v>419</v>
      </c>
      <c r="B37" s="1105"/>
      <c r="C37" s="1105"/>
      <c r="D37" s="1105"/>
      <c r="E37" s="1105"/>
      <c r="F37" s="1105"/>
      <c r="G37" s="1105"/>
      <c r="H37" s="1105"/>
      <c r="I37" s="1105"/>
      <c r="J37" s="1105"/>
      <c r="K37" s="238"/>
      <c r="L37" s="238"/>
      <c r="M37" s="238"/>
      <c r="N37" s="238"/>
    </row>
    <row r="38" spans="1:14" s="215" customFormat="1" ht="9" customHeight="1" x14ac:dyDescent="0.2">
      <c r="A38" s="307"/>
      <c r="B38" s="238"/>
      <c r="C38" s="238"/>
      <c r="D38" s="238"/>
      <c r="E38" s="238"/>
      <c r="F38" s="238"/>
      <c r="G38" s="238"/>
      <c r="H38" s="238"/>
      <c r="I38" s="238"/>
      <c r="J38" s="238"/>
      <c r="K38" s="238"/>
      <c r="L38" s="238"/>
      <c r="M38" s="238"/>
      <c r="N38" s="238"/>
    </row>
    <row r="39" spans="1:14" s="215" customFormat="1" ht="16.899999999999999" customHeight="1" x14ac:dyDescent="0.2">
      <c r="A39" s="313" t="s">
        <v>254</v>
      </c>
      <c r="B39" s="376"/>
      <c r="C39" s="376"/>
      <c r="D39" s="376"/>
      <c r="E39" s="376"/>
      <c r="F39" s="376"/>
      <c r="G39" s="376"/>
      <c r="H39" s="376"/>
      <c r="I39" s="376"/>
      <c r="J39" s="238"/>
      <c r="K39" s="238"/>
      <c r="L39" s="238"/>
      <c r="M39" s="238"/>
      <c r="N39" s="238"/>
    </row>
    <row r="40" spans="1:14" s="215" customFormat="1" ht="46.5" customHeight="1" x14ac:dyDescent="0.2">
      <c r="A40" s="312" t="s">
        <v>247</v>
      </c>
      <c r="B40" s="1099" t="s">
        <v>483</v>
      </c>
      <c r="C40" s="1099"/>
      <c r="D40" s="1099"/>
      <c r="E40" s="1099"/>
      <c r="F40" s="1099"/>
      <c r="G40" s="1099"/>
      <c r="H40" s="1099"/>
      <c r="I40" s="1099"/>
      <c r="J40" s="1099"/>
      <c r="K40" s="238"/>
      <c r="L40" s="238"/>
      <c r="M40" s="238"/>
      <c r="N40" s="238"/>
    </row>
    <row r="41" spans="1:14" s="215" customFormat="1" ht="33.75" customHeight="1" x14ac:dyDescent="0.2">
      <c r="A41" s="312" t="s">
        <v>246</v>
      </c>
      <c r="B41" s="1099" t="s">
        <v>259</v>
      </c>
      <c r="C41" s="1099"/>
      <c r="D41" s="1099"/>
      <c r="E41" s="1099"/>
      <c r="F41" s="1099"/>
      <c r="G41" s="1099"/>
      <c r="H41" s="1099"/>
      <c r="I41" s="1099"/>
      <c r="J41" s="1099"/>
      <c r="K41" s="238"/>
      <c r="L41" s="238"/>
      <c r="M41" s="238"/>
      <c r="N41" s="238"/>
    </row>
    <row r="42" spans="1:14" s="215" customFormat="1" ht="33" customHeight="1" x14ac:dyDescent="0.2">
      <c r="A42" s="307" t="s">
        <v>247</v>
      </c>
      <c r="B42" s="1099" t="s">
        <v>307</v>
      </c>
      <c r="C42" s="1099"/>
      <c r="D42" s="1099"/>
      <c r="E42" s="1099"/>
      <c r="F42" s="1099"/>
      <c r="G42" s="1099"/>
      <c r="H42" s="1099"/>
      <c r="I42" s="1099"/>
      <c r="J42" s="1099"/>
      <c r="K42" s="238"/>
      <c r="L42" s="238"/>
      <c r="M42" s="238"/>
      <c r="N42" s="238"/>
    </row>
    <row r="43" spans="1:14" s="215" customFormat="1" ht="10.15" customHeight="1" x14ac:dyDescent="0.2">
      <c r="A43" s="307"/>
      <c r="B43" s="301"/>
      <c r="C43" s="301"/>
      <c r="D43" s="301"/>
      <c r="E43" s="301"/>
      <c r="F43" s="301"/>
      <c r="G43" s="301"/>
      <c r="H43" s="301"/>
      <c r="I43" s="301"/>
      <c r="J43" s="301"/>
      <c r="K43" s="238"/>
      <c r="L43" s="238"/>
      <c r="M43" s="238"/>
      <c r="N43" s="238"/>
    </row>
    <row r="44" spans="1:14" s="215" customFormat="1" ht="134.44999999999999" customHeight="1" x14ac:dyDescent="0.2">
      <c r="A44" s="1100" t="s">
        <v>605</v>
      </c>
      <c r="B44" s="1101"/>
      <c r="C44" s="1101"/>
      <c r="D44" s="1101"/>
      <c r="E44" s="1101"/>
      <c r="F44" s="1101"/>
      <c r="G44" s="1101"/>
      <c r="H44" s="1101"/>
      <c r="I44" s="1101"/>
      <c r="J44" s="1101"/>
      <c r="K44" s="238"/>
      <c r="L44" s="238"/>
      <c r="M44" s="238"/>
      <c r="N44" s="238"/>
    </row>
    <row r="45" spans="1:14" ht="9" customHeight="1" x14ac:dyDescent="0.2">
      <c r="A45" s="411"/>
      <c r="B45" s="311"/>
      <c r="C45" s="311"/>
      <c r="D45" s="311"/>
      <c r="E45" s="311"/>
      <c r="F45" s="311"/>
      <c r="G45" s="311"/>
      <c r="H45" s="311"/>
      <c r="I45" s="311"/>
    </row>
    <row r="46" spans="1:14" ht="46.5" customHeight="1" x14ac:dyDescent="0.2">
      <c r="A46" s="1106" t="s">
        <v>200</v>
      </c>
      <c r="B46" s="1107"/>
      <c r="C46" s="1107"/>
      <c r="D46" s="1107"/>
      <c r="E46" s="1107"/>
      <c r="F46" s="1107"/>
      <c r="G46" s="1107"/>
      <c r="H46" s="1107"/>
      <c r="I46" s="1107"/>
      <c r="J46" s="1098"/>
    </row>
    <row r="47" spans="1:14" ht="12" customHeight="1" x14ac:dyDescent="0.2">
      <c r="A47" s="311"/>
      <c r="B47" s="311"/>
      <c r="C47" s="311"/>
      <c r="D47" s="311"/>
      <c r="E47" s="311"/>
      <c r="F47" s="311"/>
      <c r="G47" s="311"/>
      <c r="H47" s="311"/>
      <c r="I47" s="311"/>
    </row>
    <row r="48" spans="1:14" ht="48.75" customHeight="1" x14ac:dyDescent="0.2">
      <c r="A48" s="1107" t="s">
        <v>482</v>
      </c>
      <c r="B48" s="1107"/>
      <c r="C48" s="1107"/>
      <c r="D48" s="1107"/>
      <c r="E48" s="1107"/>
      <c r="F48" s="1107"/>
      <c r="G48" s="1107"/>
      <c r="H48" s="1107"/>
      <c r="I48" s="1107"/>
      <c r="J48" s="1098"/>
      <c r="K48" s="301"/>
      <c r="L48" s="301"/>
      <c r="M48" s="301"/>
      <c r="N48" s="301"/>
    </row>
    <row r="50" spans="1:10" x14ac:dyDescent="0.2">
      <c r="H50" s="413"/>
      <c r="I50" s="206"/>
      <c r="J50" s="206"/>
    </row>
    <row r="51" spans="1:10" s="199" customFormat="1" ht="15.75" x14ac:dyDescent="0.25">
      <c r="A51" s="200"/>
      <c r="H51" s="206"/>
      <c r="I51" s="206"/>
    </row>
    <row r="52" spans="1:10" x14ac:dyDescent="0.2">
      <c r="H52" s="206"/>
      <c r="I52" s="206"/>
    </row>
    <row r="61" spans="1:10" s="199" customFormat="1" ht="15.75" x14ac:dyDescent="0.25">
      <c r="A61" s="200"/>
    </row>
  </sheetData>
  <mergeCells count="19">
    <mergeCell ref="A46:J46"/>
    <mergeCell ref="A48:J48"/>
    <mergeCell ref="A25:J25"/>
    <mergeCell ref="A1:J1"/>
    <mergeCell ref="A6:J6"/>
    <mergeCell ref="A8:J8"/>
    <mergeCell ref="A44:J44"/>
    <mergeCell ref="A35:J35"/>
    <mergeCell ref="B41:J41"/>
    <mergeCell ref="B42:J42"/>
    <mergeCell ref="B40:J40"/>
    <mergeCell ref="A37:J37"/>
    <mergeCell ref="B31:J31"/>
    <mergeCell ref="B33:J33"/>
    <mergeCell ref="B11:J11"/>
    <mergeCell ref="B13:J13"/>
    <mergeCell ref="B20:J20"/>
    <mergeCell ref="B30:J30"/>
    <mergeCell ref="B32:J32"/>
  </mergeCells>
  <phoneticPr fontId="0" type="noConversion"/>
  <pageMargins left="1" right="1" top="1" bottom="1" header="0.25" footer="0.25"/>
  <pageSetup scale="76" orientation="portrait" r:id="rId1"/>
  <headerFooter alignWithMargins="0">
    <oddFooter>&amp;C&amp;P of &amp;N</oddFooter>
  </headerFooter>
  <rowBreaks count="1" manualBreakCount="1">
    <brk id="26" max="9"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X17"/>
  <sheetViews>
    <sheetView zoomScaleNormal="100" workbookViewId="0">
      <selection activeCell="G17" sqref="G17:H17"/>
    </sheetView>
  </sheetViews>
  <sheetFormatPr defaultColWidth="9.140625" defaultRowHeight="12.75" x14ac:dyDescent="0.2"/>
  <cols>
    <col min="1" max="1" width="2.85546875" style="174" customWidth="1"/>
    <col min="2" max="2" width="2.7109375" style="174" customWidth="1"/>
    <col min="3" max="3" width="10" style="174" customWidth="1"/>
    <col min="4" max="4" width="20.85546875" style="174" customWidth="1"/>
    <col min="5" max="5" width="5.140625" style="174" customWidth="1"/>
    <col min="6" max="6" width="19.7109375" style="174" customWidth="1"/>
    <col min="7" max="7" width="17.28515625" style="174" customWidth="1"/>
    <col min="8" max="8" width="19" style="174" customWidth="1"/>
    <col min="9" max="9" width="4.7109375" style="174" customWidth="1"/>
    <col min="10" max="16384" width="9.140625" style="174"/>
  </cols>
  <sheetData>
    <row r="1" spans="1:24" s="240" customFormat="1" ht="25.9" customHeight="1" x14ac:dyDescent="0.45">
      <c r="A1" s="1091" t="s">
        <v>168</v>
      </c>
      <c r="B1" s="230"/>
      <c r="C1" s="230"/>
      <c r="D1" s="230"/>
      <c r="E1" s="230"/>
      <c r="F1" s="230"/>
      <c r="G1" s="230"/>
      <c r="H1" s="290"/>
      <c r="I1" s="233"/>
      <c r="J1" s="233"/>
      <c r="K1" s="233"/>
    </row>
    <row r="2" spans="1:24" s="240" customFormat="1" ht="22.5" customHeight="1" x14ac:dyDescent="0.45">
      <c r="A2" s="229"/>
      <c r="B2" s="232" t="s">
        <v>443</v>
      </c>
      <c r="C2" s="230"/>
      <c r="D2" s="230"/>
      <c r="E2" s="230"/>
      <c r="F2" s="1109" t="s">
        <v>612</v>
      </c>
      <c r="G2" s="1110"/>
      <c r="H2" s="230"/>
      <c r="I2" s="233"/>
      <c r="J2" s="233"/>
      <c r="K2" s="233"/>
    </row>
    <row r="3" spans="1:24" s="240" customFormat="1" ht="12" customHeight="1" x14ac:dyDescent="0.2">
      <c r="A3" s="234"/>
      <c r="B3" s="232"/>
      <c r="C3" s="234"/>
      <c r="D3" s="234"/>
      <c r="E3" s="234"/>
      <c r="F3" s="234"/>
      <c r="G3" s="234"/>
      <c r="H3" s="234"/>
      <c r="I3" s="235"/>
      <c r="J3" s="235"/>
      <c r="K3" s="235"/>
    </row>
    <row r="4" spans="1:24" s="208" customFormat="1" ht="10.15" customHeight="1" x14ac:dyDescent="0.2">
      <c r="G4" s="236"/>
      <c r="H4" s="237"/>
      <c r="L4" s="237"/>
      <c r="M4" s="237"/>
      <c r="N4" s="237"/>
      <c r="O4" s="237"/>
      <c r="P4" s="237"/>
      <c r="Q4" s="237"/>
      <c r="R4" s="237"/>
      <c r="S4" s="237"/>
      <c r="T4" s="237"/>
      <c r="U4" s="237"/>
      <c r="V4" s="237"/>
      <c r="W4" s="237"/>
      <c r="X4" s="237"/>
    </row>
    <row r="5" spans="1:24" s="208" customFormat="1" ht="31.15" customHeight="1" x14ac:dyDescent="0.25">
      <c r="A5" s="1113" t="s">
        <v>390</v>
      </c>
      <c r="B5" s="1114"/>
      <c r="C5" s="1114"/>
      <c r="D5" s="1114"/>
      <c r="E5" s="1114"/>
      <c r="F5" s="1114"/>
      <c r="G5" s="1114"/>
      <c r="H5" s="1114"/>
      <c r="I5" s="207"/>
      <c r="J5" s="207"/>
      <c r="K5" s="207"/>
      <c r="L5" s="207"/>
      <c r="M5" s="237"/>
      <c r="N5" s="237"/>
      <c r="O5" s="237"/>
      <c r="P5" s="237"/>
      <c r="Q5" s="237"/>
      <c r="R5" s="237"/>
      <c r="S5" s="237"/>
      <c r="T5" s="237"/>
      <c r="U5" s="237"/>
      <c r="V5" s="237"/>
      <c r="W5" s="237"/>
      <c r="X5" s="237"/>
    </row>
    <row r="6" spans="1:24" s="208" customFormat="1" x14ac:dyDescent="0.2">
      <c r="G6" s="236"/>
      <c r="L6" s="237"/>
      <c r="M6" s="237"/>
      <c r="N6" s="237"/>
      <c r="O6" s="237"/>
      <c r="P6" s="237"/>
      <c r="Q6" s="237"/>
      <c r="R6" s="237"/>
      <c r="S6" s="237"/>
      <c r="T6" s="237"/>
      <c r="U6" s="237"/>
      <c r="V6" s="237"/>
      <c r="W6" s="237"/>
      <c r="X6" s="237"/>
    </row>
    <row r="7" spans="1:24" ht="15" customHeight="1" x14ac:dyDescent="0.2">
      <c r="B7" s="219" t="s">
        <v>201</v>
      </c>
      <c r="C7" s="242"/>
      <c r="D7" s="242"/>
      <c r="E7" s="242"/>
      <c r="F7" s="242"/>
      <c r="G7" s="242"/>
      <c r="H7" s="242"/>
    </row>
    <row r="8" spans="1:24" s="208" customFormat="1" ht="30" customHeight="1" x14ac:dyDescent="0.2">
      <c r="C8" s="209"/>
      <c r="D8" s="1119" t="s">
        <v>442</v>
      </c>
      <c r="E8" s="1125"/>
      <c r="F8" s="1125"/>
      <c r="G8" s="1121" t="s">
        <v>169</v>
      </c>
      <c r="H8" s="1122"/>
      <c r="L8" s="237"/>
      <c r="M8" s="237"/>
      <c r="N8" s="237"/>
      <c r="O8" s="237"/>
      <c r="P8" s="237"/>
      <c r="Q8" s="237"/>
      <c r="R8" s="237"/>
      <c r="S8" s="216"/>
      <c r="T8" s="241"/>
      <c r="U8" s="237"/>
      <c r="V8" s="237"/>
      <c r="W8" s="237"/>
      <c r="X8" s="237"/>
    </row>
    <row r="9" spans="1:24" s="211" customFormat="1" ht="39" customHeight="1" x14ac:dyDescent="0.2">
      <c r="C9" s="537" t="s">
        <v>308</v>
      </c>
      <c r="D9" s="1126"/>
      <c r="E9" s="1127"/>
      <c r="F9" s="1128"/>
      <c r="G9" s="1123"/>
      <c r="H9" s="1124"/>
      <c r="J9" s="444"/>
      <c r="S9" s="248"/>
    </row>
    <row r="10" spans="1:24" s="291" customFormat="1" ht="15" x14ac:dyDescent="0.2">
      <c r="D10" s="1045"/>
      <c r="E10" s="1045"/>
      <c r="F10" s="1046"/>
      <c r="G10" s="1047"/>
      <c r="H10" s="1048"/>
      <c r="S10" s="294"/>
    </row>
    <row r="11" spans="1:24" ht="15" customHeight="1" x14ac:dyDescent="0.2">
      <c r="B11" s="219" t="s">
        <v>202</v>
      </c>
      <c r="C11" s="242"/>
      <c r="D11" s="345"/>
      <c r="E11" s="345"/>
      <c r="F11" s="345"/>
      <c r="G11" s="345"/>
      <c r="H11" s="345"/>
    </row>
    <row r="12" spans="1:24" s="208" customFormat="1" ht="30" customHeight="1" x14ac:dyDescent="0.2">
      <c r="C12" s="209"/>
      <c r="D12" s="1119" t="s">
        <v>195</v>
      </c>
      <c r="E12" s="1120"/>
      <c r="F12" s="210" t="s">
        <v>196</v>
      </c>
      <c r="G12" s="218" t="s">
        <v>197</v>
      </c>
      <c r="H12" s="218" t="s">
        <v>198</v>
      </c>
      <c r="L12" s="237"/>
      <c r="M12" s="237"/>
      <c r="N12" s="237"/>
      <c r="O12" s="237"/>
      <c r="P12" s="237"/>
      <c r="Q12" s="237"/>
      <c r="R12" s="237"/>
      <c r="S12" s="216"/>
      <c r="T12" s="241"/>
      <c r="U12" s="237"/>
      <c r="V12" s="237"/>
      <c r="W12" s="237"/>
      <c r="X12" s="237"/>
    </row>
    <row r="13" spans="1:24" s="211" customFormat="1" ht="39" customHeight="1" x14ac:dyDescent="0.2">
      <c r="C13" s="537" t="s">
        <v>519</v>
      </c>
      <c r="D13" s="1126"/>
      <c r="E13" s="1128"/>
      <c r="F13" s="673"/>
      <c r="G13" s="673"/>
      <c r="H13" s="666"/>
      <c r="S13" s="248"/>
    </row>
    <row r="14" spans="1:24" s="291" customFormat="1" x14ac:dyDescent="0.2">
      <c r="D14" s="292"/>
      <c r="E14" s="292"/>
      <c r="F14" s="293"/>
      <c r="G14" s="243"/>
      <c r="H14" s="244"/>
      <c r="S14" s="294"/>
    </row>
    <row r="15" spans="1:24" s="208" customFormat="1" ht="15" customHeight="1" x14ac:dyDescent="0.2">
      <c r="B15" s="219" t="s">
        <v>103</v>
      </c>
      <c r="C15" s="242"/>
      <c r="D15" s="345"/>
      <c r="E15" s="345"/>
      <c r="F15" s="345"/>
      <c r="G15" s="345"/>
      <c r="H15" s="345"/>
      <c r="S15" s="245"/>
    </row>
    <row r="16" spans="1:24" s="208" customFormat="1" ht="58.15" customHeight="1" x14ac:dyDescent="0.2">
      <c r="D16" s="220" t="s">
        <v>190</v>
      </c>
      <c r="E16" s="1117" t="s">
        <v>289</v>
      </c>
      <c r="F16" s="1118"/>
      <c r="G16" s="1129" t="s">
        <v>191</v>
      </c>
      <c r="H16" s="1130"/>
      <c r="S16" s="245"/>
    </row>
    <row r="17" spans="3:8" ht="39" customHeight="1" x14ac:dyDescent="0.2">
      <c r="C17" s="536" t="s">
        <v>519</v>
      </c>
      <c r="D17" s="587"/>
      <c r="E17" s="1115"/>
      <c r="F17" s="1116"/>
      <c r="G17" s="1111"/>
      <c r="H17" s="1112"/>
    </row>
  </sheetData>
  <sheetProtection algorithmName="SHA-512" hashValue="udlvqpW0WwvSvdHdZt66+mZtIZjJqspW5wbzvafaItdVzTO7hAtf81UQWWEpk9Ydj+Z0wAzFM55EWCrnNUCrtA==" saltValue="cYj88BWjoraxf0ERSU4htg==" spinCount="100000" sheet="1" objects="1" scenarios="1"/>
  <mergeCells count="12">
    <mergeCell ref="F2:G2"/>
    <mergeCell ref="G17:H17"/>
    <mergeCell ref="A5:H5"/>
    <mergeCell ref="E17:F17"/>
    <mergeCell ref="E16:F16"/>
    <mergeCell ref="D12:E12"/>
    <mergeCell ref="G8:H8"/>
    <mergeCell ref="G9:H9"/>
    <mergeCell ref="D8:F8"/>
    <mergeCell ref="D9:F9"/>
    <mergeCell ref="D13:E13"/>
    <mergeCell ref="G16:H16"/>
  </mergeCells>
  <phoneticPr fontId="0" type="noConversion"/>
  <conditionalFormatting sqref="F13:F14 F10 G9">
    <cfRule type="cellIs" dxfId="4" priority="1" stopIfTrue="1" operator="equal">
      <formula>"(select from list)"</formula>
    </cfRule>
  </conditionalFormatting>
  <dataValidations count="2">
    <dataValidation allowBlank="1" showInputMessage="1" showErrorMessage="1" sqref="F14 F10"/>
    <dataValidation type="list" allowBlank="1" showInputMessage="1" showErrorMessage="1" sqref="G9:H9">
      <formula1>OperationType</formula1>
    </dataValidation>
  </dataValidations>
  <pageMargins left="0.5" right="0.5" top="1" bottom="1" header="0.5" footer="0.2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7</xdr:col>
                    <xdr:colOff>19050</xdr:colOff>
                    <xdr:row>0</xdr:row>
                    <xdr:rowOff>209550</xdr:rowOff>
                  </from>
                  <to>
                    <xdr:col>7</xdr:col>
                    <xdr:colOff>809625</xdr:colOff>
                    <xdr:row>1</xdr:row>
                    <xdr:rowOff>276225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AW248"/>
  <sheetViews>
    <sheetView view="pageBreakPreview" zoomScale="80" zoomScaleNormal="80" zoomScaleSheetLayoutView="85" workbookViewId="0">
      <selection activeCell="A2" sqref="A2"/>
    </sheetView>
  </sheetViews>
  <sheetFormatPr defaultColWidth="9.140625" defaultRowHeight="15" x14ac:dyDescent="0.2"/>
  <cols>
    <col min="1" max="1" width="13.5703125" style="215" customWidth="1"/>
    <col min="2" max="3" width="15.7109375" style="215" customWidth="1"/>
    <col min="4" max="4" width="16.85546875" style="215" customWidth="1"/>
    <col min="5" max="5" width="15.7109375" style="215" customWidth="1"/>
    <col min="6" max="8" width="16.7109375" style="215" customWidth="1"/>
    <col min="9" max="9" width="15.7109375" style="215" customWidth="1"/>
    <col min="10" max="10" width="16.5703125" style="215" customWidth="1"/>
    <col min="11" max="11" width="15.7109375" style="215" hidden="1" customWidth="1"/>
    <col min="12" max="12" width="17" style="215" hidden="1" customWidth="1"/>
    <col min="13" max="13" width="15.7109375" style="215" hidden="1" customWidth="1"/>
    <col min="14" max="14" width="18" style="215" hidden="1" customWidth="1"/>
    <col min="15" max="15" width="15.7109375" style="215" hidden="1" customWidth="1"/>
    <col min="16" max="16" width="16.5703125" style="215" hidden="1" customWidth="1"/>
    <col min="17" max="17" width="15.7109375" style="215" hidden="1" customWidth="1"/>
    <col min="18" max="18" width="16.7109375" style="215" hidden="1" customWidth="1"/>
    <col min="19" max="19" width="15.7109375" style="215" hidden="1" customWidth="1"/>
    <col min="20" max="20" width="17.7109375" style="215" hidden="1" customWidth="1"/>
    <col min="21" max="21" width="15.7109375" style="215" hidden="1" customWidth="1"/>
    <col min="22" max="22" width="18.140625" style="215" hidden="1" customWidth="1"/>
    <col min="23" max="23" width="15.7109375" style="215" hidden="1" customWidth="1"/>
    <col min="24" max="24" width="18" style="215" hidden="1" customWidth="1"/>
    <col min="25" max="32" width="15.7109375" style="215" hidden="1" customWidth="1"/>
    <col min="33" max="33" width="15.7109375" style="215" customWidth="1"/>
    <col min="34" max="16384" width="9.140625" style="215"/>
  </cols>
  <sheetData>
    <row r="1" spans="1:13" ht="42" customHeight="1" x14ac:dyDescent="0.45">
      <c r="A1" s="1093" t="s">
        <v>492</v>
      </c>
      <c r="B1" s="538"/>
      <c r="C1" s="538"/>
      <c r="D1" s="538"/>
      <c r="E1" s="538"/>
      <c r="F1" s="538"/>
      <c r="G1" s="1173" t="s">
        <v>612</v>
      </c>
      <c r="H1" s="1174"/>
      <c r="I1" s="1174"/>
      <c r="J1" s="230"/>
      <c r="K1" s="613"/>
    </row>
    <row r="2" spans="1:13" s="613" customFormat="1" ht="30.6" customHeight="1" x14ac:dyDescent="0.2">
      <c r="A2" s="674" t="s">
        <v>584</v>
      </c>
      <c r="B2" s="1132" t="s">
        <v>391</v>
      </c>
      <c r="C2" s="1132"/>
      <c r="D2" s="1132"/>
      <c r="E2" s="1132"/>
      <c r="F2" s="1132"/>
      <c r="G2" s="1132"/>
      <c r="H2" s="1132"/>
      <c r="I2" s="1132"/>
      <c r="J2" s="1132"/>
    </row>
    <row r="3" spans="1:13" s="613" customFormat="1" ht="96.6" customHeight="1" x14ac:dyDescent="0.2">
      <c r="A3" s="674" t="s">
        <v>582</v>
      </c>
      <c r="B3" s="1133" t="s">
        <v>392</v>
      </c>
      <c r="C3" s="1134"/>
      <c r="D3" s="1134"/>
      <c r="E3" s="1134"/>
      <c r="F3" s="1134"/>
      <c r="G3" s="1134"/>
      <c r="H3" s="1134"/>
      <c r="I3" s="1134"/>
      <c r="J3" s="1134"/>
    </row>
    <row r="4" spans="1:13" ht="15.75" x14ac:dyDescent="0.25">
      <c r="A4" s="490"/>
      <c r="B4" s="154"/>
      <c r="C4" s="487"/>
    </row>
    <row r="5" spans="1:13" ht="21" customHeight="1" x14ac:dyDescent="0.2">
      <c r="B5" s="219" t="s">
        <v>547</v>
      </c>
      <c r="C5" s="565"/>
      <c r="D5" s="565"/>
      <c r="E5" s="565"/>
      <c r="F5" s="565"/>
      <c r="G5" s="565"/>
      <c r="H5" s="565"/>
      <c r="I5" s="565"/>
      <c r="J5" s="565"/>
    </row>
    <row r="6" spans="1:13" s="613" customFormat="1" ht="63.6" customHeight="1" x14ac:dyDescent="0.25">
      <c r="A6" s="547"/>
      <c r="B6" s="1150" t="s">
        <v>588</v>
      </c>
      <c r="C6" s="1101"/>
      <c r="D6" s="1101"/>
      <c r="E6" s="1101"/>
      <c r="F6" s="1101"/>
      <c r="G6" s="1101"/>
      <c r="H6" s="1101"/>
      <c r="I6" s="1101"/>
      <c r="J6" s="1101"/>
    </row>
    <row r="7" spans="1:13" ht="23.45" customHeight="1" x14ac:dyDescent="0.25">
      <c r="A7" s="490"/>
      <c r="B7" s="566"/>
      <c r="C7" s="1139" t="s">
        <v>480</v>
      </c>
      <c r="D7" s="1140"/>
      <c r="E7" s="1140"/>
      <c r="F7" s="1140"/>
      <c r="G7" s="1141" t="s">
        <v>481</v>
      </c>
      <c r="H7" s="1141"/>
      <c r="I7" s="1141"/>
      <c r="J7" s="1141"/>
    </row>
    <row r="8" spans="1:13" ht="28.9" customHeight="1" x14ac:dyDescent="0.2">
      <c r="A8" s="490"/>
      <c r="B8" s="676" t="s">
        <v>513</v>
      </c>
      <c r="C8" s="1142"/>
      <c r="D8" s="1143"/>
      <c r="E8" s="1143"/>
      <c r="F8" s="1143"/>
      <c r="G8" s="1142"/>
      <c r="H8" s="1142"/>
      <c r="I8" s="1142"/>
      <c r="J8" s="1142"/>
    </row>
    <row r="9" spans="1:13" ht="28.9" customHeight="1" x14ac:dyDescent="0.2">
      <c r="A9" s="490"/>
      <c r="B9" s="677" t="s">
        <v>514</v>
      </c>
      <c r="C9" s="1135"/>
      <c r="D9" s="1136"/>
      <c r="E9" s="1136"/>
      <c r="F9" s="1136"/>
      <c r="G9" s="1135"/>
      <c r="H9" s="1135"/>
      <c r="I9" s="1135"/>
      <c r="J9" s="1135"/>
    </row>
    <row r="10" spans="1:13" ht="28.9" customHeight="1" x14ac:dyDescent="0.2">
      <c r="A10" s="490"/>
      <c r="B10" s="677" t="s">
        <v>515</v>
      </c>
      <c r="C10" s="1135"/>
      <c r="D10" s="1136"/>
      <c r="E10" s="1136"/>
      <c r="F10" s="1136"/>
      <c r="G10" s="1135"/>
      <c r="H10" s="1135"/>
      <c r="I10" s="1135"/>
      <c r="J10" s="1135"/>
    </row>
    <row r="11" spans="1:13" ht="28.9" customHeight="1" x14ac:dyDescent="0.2">
      <c r="A11" s="490"/>
      <c r="B11" s="678" t="s">
        <v>516</v>
      </c>
      <c r="C11" s="1137"/>
      <c r="D11" s="1138"/>
      <c r="E11" s="1138"/>
      <c r="F11" s="1138"/>
      <c r="G11" s="1137"/>
      <c r="H11" s="1137"/>
      <c r="I11" s="1137"/>
      <c r="J11" s="1137"/>
    </row>
    <row r="12" spans="1:13" ht="15.75" x14ac:dyDescent="0.25">
      <c r="B12" s="154"/>
      <c r="C12" s="487"/>
    </row>
    <row r="13" spans="1:13" ht="21" customHeight="1" x14ac:dyDescent="0.2">
      <c r="B13" s="219" t="s">
        <v>524</v>
      </c>
      <c r="C13" s="242"/>
      <c r="D13" s="242"/>
      <c r="E13" s="242"/>
      <c r="F13" s="242"/>
      <c r="G13" s="242"/>
      <c r="H13" s="242"/>
      <c r="I13" s="242"/>
      <c r="J13" s="242"/>
      <c r="K13" s="121"/>
      <c r="L13" s="121"/>
      <c r="M13" s="121"/>
    </row>
    <row r="14" spans="1:13" ht="38.450000000000003" customHeight="1" x14ac:dyDescent="0.25">
      <c r="A14" s="227"/>
      <c r="B14" s="1157" t="s">
        <v>523</v>
      </c>
      <c r="C14" s="1125"/>
      <c r="D14" s="1125"/>
      <c r="E14" s="1125"/>
      <c r="F14" s="1125"/>
      <c r="G14" s="1125"/>
      <c r="H14" s="1125"/>
      <c r="I14" s="1125"/>
      <c r="J14" s="1125"/>
      <c r="K14" s="389"/>
      <c r="L14" s="389"/>
      <c r="M14" s="389"/>
    </row>
    <row r="15" spans="1:13" ht="29.45" customHeight="1" x14ac:dyDescent="0.2">
      <c r="A15" s="526"/>
      <c r="B15" s="544" t="s">
        <v>513</v>
      </c>
      <c r="C15" s="1158"/>
      <c r="D15" s="1159"/>
      <c r="E15" s="1159"/>
      <c r="F15" s="1159"/>
      <c r="G15" s="1159"/>
      <c r="H15" s="1159"/>
      <c r="I15" s="1159"/>
      <c r="J15" s="1160"/>
      <c r="K15" s="562"/>
      <c r="L15" s="249"/>
      <c r="M15" s="249"/>
    </row>
    <row r="16" spans="1:13" ht="29.45" customHeight="1" x14ac:dyDescent="0.2">
      <c r="A16" s="526"/>
      <c r="B16" s="545" t="s">
        <v>514</v>
      </c>
      <c r="C16" s="1151"/>
      <c r="D16" s="1152"/>
      <c r="E16" s="1152"/>
      <c r="F16" s="1152"/>
      <c r="G16" s="1152"/>
      <c r="H16" s="1152"/>
      <c r="I16" s="1152"/>
      <c r="J16" s="1153"/>
      <c r="K16" s="562"/>
      <c r="L16" s="249"/>
      <c r="M16" s="249"/>
    </row>
    <row r="17" spans="1:25" ht="29.45" customHeight="1" x14ac:dyDescent="0.2">
      <c r="A17" s="526"/>
      <c r="B17" s="545" t="s">
        <v>515</v>
      </c>
      <c r="C17" s="1151"/>
      <c r="D17" s="1152"/>
      <c r="E17" s="1152"/>
      <c r="F17" s="1152"/>
      <c r="G17" s="1152"/>
      <c r="H17" s="1152"/>
      <c r="I17" s="1152"/>
      <c r="J17" s="1153"/>
      <c r="K17" s="562"/>
      <c r="L17" s="249"/>
      <c r="M17" s="249"/>
    </row>
    <row r="18" spans="1:25" ht="29.45" customHeight="1" x14ac:dyDescent="0.2">
      <c r="A18" s="526"/>
      <c r="B18" s="546" t="s">
        <v>516</v>
      </c>
      <c r="C18" s="1154"/>
      <c r="D18" s="1155"/>
      <c r="E18" s="1155"/>
      <c r="F18" s="1155"/>
      <c r="G18" s="1155"/>
      <c r="H18" s="1155"/>
      <c r="I18" s="1155"/>
      <c r="J18" s="1156"/>
      <c r="K18" s="562"/>
      <c r="L18" s="249"/>
      <c r="M18" s="249"/>
    </row>
    <row r="19" spans="1:25" ht="15.75" x14ac:dyDescent="0.25">
      <c r="A19" s="490"/>
      <c r="B19" s="154"/>
      <c r="C19" s="487"/>
    </row>
    <row r="20" spans="1:25" ht="15.75" x14ac:dyDescent="0.25">
      <c r="A20" s="199" t="s">
        <v>513</v>
      </c>
      <c r="B20" s="154"/>
      <c r="C20" s="487"/>
    </row>
    <row r="21" spans="1:25" ht="18.600000000000001" customHeight="1" x14ac:dyDescent="0.2">
      <c r="B21" s="219" t="s">
        <v>312</v>
      </c>
      <c r="C21" s="242"/>
      <c r="D21" s="242"/>
      <c r="E21" s="242"/>
      <c r="F21" s="242"/>
      <c r="G21" s="242"/>
      <c r="H21" s="242"/>
      <c r="I21" s="242"/>
      <c r="J21" s="242"/>
      <c r="K21" s="121"/>
      <c r="L21" s="121"/>
      <c r="M21" s="121"/>
    </row>
    <row r="22" spans="1:25" ht="48.6" customHeight="1" x14ac:dyDescent="0.25">
      <c r="A22" s="547"/>
      <c r="B22" s="1113" t="s">
        <v>393</v>
      </c>
      <c r="C22" s="1113"/>
      <c r="D22" s="1113"/>
      <c r="E22" s="1113"/>
      <c r="F22" s="1113"/>
      <c r="G22" s="1113"/>
      <c r="H22" s="1113"/>
      <c r="I22" s="1113"/>
      <c r="J22" s="1113"/>
      <c r="K22" s="548"/>
      <c r="L22" s="548"/>
      <c r="M22" s="548"/>
    </row>
    <row r="23" spans="1:25" ht="57.6" customHeight="1" x14ac:dyDescent="0.25">
      <c r="A23" s="642" t="s">
        <v>513</v>
      </c>
      <c r="B23" s="484" t="s">
        <v>446</v>
      </c>
      <c r="C23" s="557" t="s">
        <v>447</v>
      </c>
      <c r="D23" s="485" t="s">
        <v>448</v>
      </c>
      <c r="E23" s="556" t="s">
        <v>537</v>
      </c>
      <c r="F23" s="356" t="s">
        <v>119</v>
      </c>
      <c r="G23" s="556" t="s">
        <v>539</v>
      </c>
      <c r="H23" s="559" t="s">
        <v>117</v>
      </c>
      <c r="I23" s="558" t="s">
        <v>540</v>
      </c>
      <c r="J23" s="356" t="s">
        <v>121</v>
      </c>
      <c r="K23" s="556" t="s">
        <v>541</v>
      </c>
      <c r="L23" s="559" t="s">
        <v>123</v>
      </c>
      <c r="M23" s="558" t="s">
        <v>542</v>
      </c>
      <c r="N23" s="356" t="s">
        <v>125</v>
      </c>
      <c r="O23" s="556" t="s">
        <v>543</v>
      </c>
      <c r="P23" s="559" t="s">
        <v>127</v>
      </c>
      <c r="Q23" s="558" t="s">
        <v>544</v>
      </c>
      <c r="R23" s="356" t="s">
        <v>129</v>
      </c>
      <c r="S23" s="556" t="s">
        <v>545</v>
      </c>
      <c r="T23" s="559" t="s">
        <v>131</v>
      </c>
      <c r="U23" s="558" t="s">
        <v>546</v>
      </c>
      <c r="V23" s="356" t="s">
        <v>133</v>
      </c>
      <c r="W23" s="556" t="s">
        <v>538</v>
      </c>
      <c r="X23" s="559" t="s">
        <v>135</v>
      </c>
      <c r="Y23" s="560" t="s">
        <v>176</v>
      </c>
    </row>
    <row r="24" spans="1:25" ht="18" customHeight="1" x14ac:dyDescent="0.2">
      <c r="A24" s="486" t="s">
        <v>493</v>
      </c>
      <c r="B24" s="567"/>
      <c r="C24" s="568"/>
      <c r="D24" s="569"/>
      <c r="E24" s="1161"/>
      <c r="F24" s="576"/>
      <c r="G24" s="1161"/>
      <c r="H24" s="579"/>
      <c r="I24" s="1161"/>
      <c r="J24" s="582"/>
      <c r="K24" s="1161"/>
      <c r="L24" s="579"/>
      <c r="M24" s="1161"/>
      <c r="N24" s="582"/>
      <c r="O24" s="1161"/>
      <c r="P24" s="583"/>
      <c r="Q24" s="1161"/>
      <c r="R24" s="582"/>
      <c r="S24" s="1161"/>
      <c r="T24" s="579"/>
      <c r="U24" s="1161"/>
      <c r="V24" s="582"/>
      <c r="W24" s="1161"/>
      <c r="X24" s="579"/>
      <c r="Y24" s="667" t="str">
        <f>IF(AND(B24="",C24="",D24="",$E$24="",$G$24="",$I$24="",$K$24="",$M$24="",$O$24="",$Q$24="",$S$24="",$U$24="",$W$24=""),"",((177*B24)+(314*C24)+(707*D24)+(((3.14159*(($E$24/2)*($E$24/2)))/100)*F24)+(((3.14159*(($G$24/2)*($G$24/2)))/100)*H24)+(((3.14159*(($I$24/2)*($I$24/2)))/100)*J24)+(((3.14159*(($K$24/2)*($K$24/2)))/100*L24)+(((3.14159*(($M$24/2)*($M$24/2)))/100)*N24)+(((3.14159*(($O$24/2)*($O$24/2)))/100)*P24)+(((3.14159*(($Q$24/2)*($Q$24/2)))/100)*R24)+(((3.14159*(($S$24/2)*($S$24/2)))/100)*T24)+(((3.14159*(($U$24/2)*($U$24/2)))/100)*V24)+(((3.14159*(($W$24/2)*($W$24/2)))/100)*X24))))</f>
        <v/>
      </c>
    </row>
    <row r="25" spans="1:25" ht="18" customHeight="1" x14ac:dyDescent="0.2">
      <c r="A25" s="486" t="s">
        <v>494</v>
      </c>
      <c r="B25" s="570"/>
      <c r="C25" s="571"/>
      <c r="D25" s="572"/>
      <c r="E25" s="1167"/>
      <c r="F25" s="577"/>
      <c r="G25" s="1167"/>
      <c r="H25" s="580"/>
      <c r="I25" s="1167"/>
      <c r="J25" s="577"/>
      <c r="K25" s="1169"/>
      <c r="L25" s="580"/>
      <c r="M25" s="1169"/>
      <c r="N25" s="577"/>
      <c r="O25" s="1169"/>
      <c r="P25" s="580"/>
      <c r="Q25" s="1169"/>
      <c r="R25" s="577"/>
      <c r="S25" s="1169"/>
      <c r="T25" s="580"/>
      <c r="U25" s="1169"/>
      <c r="V25" s="577"/>
      <c r="W25" s="1169"/>
      <c r="X25" s="580"/>
      <c r="Y25" s="667" t="str">
        <f t="shared" ref="Y25:Y35" si="0">IF(AND(B25="",C25="",D25="",$E$24="",$G$24="",$I$24="",$K$24="",$M$24="",$O$24="",$Q$24="",$S$24="",$U$24="",$W$24=""),"",((177*B25)+(314*C25)+(707*D25)+(((3.14159*(($E$24/2)*($E$24/2)))/100)*F25)+(((3.14159*(($G$24/2)*($G$24/2)))/100)*H25)+(((3.14159*(($I$24/2)*($I$24/2)))/100)*J25)+(((3.14159*(($K$24/2)*($K$24/2)))/100*L25)+(((3.14159*(($M$24/2)*($M$24/2)))/100)*N25)+(((3.14159*(($O$24/2)*($O$24/2)))/100)*P25)+(((3.14159*(($Q$24/2)*($Q$24/2)))/100)*R25)+(((3.14159*(($S$24/2)*($S$24/2)))/100)*T25)+(((3.14159*(($U$24/2)*($U$24/2)))/100)*V25)+(((3.14159*(($W$24/2)*($W$24/2)))/100)*X25))))</f>
        <v/>
      </c>
    </row>
    <row r="26" spans="1:25" ht="18" customHeight="1" x14ac:dyDescent="0.2">
      <c r="A26" s="486" t="s">
        <v>495</v>
      </c>
      <c r="B26" s="570"/>
      <c r="C26" s="571"/>
      <c r="D26" s="572"/>
      <c r="E26" s="1167"/>
      <c r="F26" s="577"/>
      <c r="G26" s="1167"/>
      <c r="H26" s="580"/>
      <c r="I26" s="1167"/>
      <c r="J26" s="577"/>
      <c r="K26" s="1169"/>
      <c r="L26" s="580"/>
      <c r="M26" s="1169"/>
      <c r="N26" s="577"/>
      <c r="O26" s="1169"/>
      <c r="P26" s="580"/>
      <c r="Q26" s="1169"/>
      <c r="R26" s="577"/>
      <c r="S26" s="1169"/>
      <c r="T26" s="580"/>
      <c r="U26" s="1169"/>
      <c r="V26" s="577"/>
      <c r="W26" s="1169"/>
      <c r="X26" s="580"/>
      <c r="Y26" s="667" t="str">
        <f t="shared" si="0"/>
        <v/>
      </c>
    </row>
    <row r="27" spans="1:25" ht="18" customHeight="1" x14ac:dyDescent="0.2">
      <c r="A27" s="486" t="s">
        <v>496</v>
      </c>
      <c r="B27" s="570"/>
      <c r="C27" s="571"/>
      <c r="D27" s="572"/>
      <c r="E27" s="1167"/>
      <c r="F27" s="577"/>
      <c r="G27" s="1167"/>
      <c r="H27" s="580"/>
      <c r="I27" s="1167"/>
      <c r="J27" s="577"/>
      <c r="K27" s="1169"/>
      <c r="L27" s="580"/>
      <c r="M27" s="1169"/>
      <c r="N27" s="577"/>
      <c r="O27" s="1169"/>
      <c r="P27" s="580"/>
      <c r="Q27" s="1169"/>
      <c r="R27" s="577"/>
      <c r="S27" s="1169"/>
      <c r="T27" s="580"/>
      <c r="U27" s="1169"/>
      <c r="V27" s="577"/>
      <c r="W27" s="1169"/>
      <c r="X27" s="580"/>
      <c r="Y27" s="667" t="str">
        <f t="shared" si="0"/>
        <v/>
      </c>
    </row>
    <row r="28" spans="1:25" ht="18" customHeight="1" x14ac:dyDescent="0.2">
      <c r="A28" s="486" t="s">
        <v>497</v>
      </c>
      <c r="B28" s="570"/>
      <c r="C28" s="571"/>
      <c r="D28" s="572"/>
      <c r="E28" s="1167"/>
      <c r="F28" s="577"/>
      <c r="G28" s="1167"/>
      <c r="H28" s="580"/>
      <c r="I28" s="1167"/>
      <c r="J28" s="577"/>
      <c r="K28" s="1169"/>
      <c r="L28" s="580"/>
      <c r="M28" s="1169"/>
      <c r="N28" s="577"/>
      <c r="O28" s="1169"/>
      <c r="P28" s="580"/>
      <c r="Q28" s="1169"/>
      <c r="R28" s="577"/>
      <c r="S28" s="1169"/>
      <c r="T28" s="580"/>
      <c r="U28" s="1169"/>
      <c r="V28" s="577"/>
      <c r="W28" s="1169"/>
      <c r="X28" s="580"/>
      <c r="Y28" s="667" t="str">
        <f t="shared" si="0"/>
        <v/>
      </c>
    </row>
    <row r="29" spans="1:25" ht="18" customHeight="1" x14ac:dyDescent="0.2">
      <c r="A29" s="486" t="s">
        <v>498</v>
      </c>
      <c r="B29" s="570"/>
      <c r="C29" s="571"/>
      <c r="D29" s="572"/>
      <c r="E29" s="1167"/>
      <c r="F29" s="577"/>
      <c r="G29" s="1167"/>
      <c r="H29" s="580"/>
      <c r="I29" s="1167"/>
      <c r="J29" s="577"/>
      <c r="K29" s="1169"/>
      <c r="L29" s="580"/>
      <c r="M29" s="1169"/>
      <c r="N29" s="577"/>
      <c r="O29" s="1169"/>
      <c r="P29" s="580"/>
      <c r="Q29" s="1169"/>
      <c r="R29" s="577"/>
      <c r="S29" s="1169"/>
      <c r="T29" s="580"/>
      <c r="U29" s="1169"/>
      <c r="V29" s="577"/>
      <c r="W29" s="1169"/>
      <c r="X29" s="580"/>
      <c r="Y29" s="667" t="str">
        <f t="shared" si="0"/>
        <v/>
      </c>
    </row>
    <row r="30" spans="1:25" ht="18" customHeight="1" x14ac:dyDescent="0.2">
      <c r="A30" s="486" t="s">
        <v>499</v>
      </c>
      <c r="B30" s="570"/>
      <c r="C30" s="571"/>
      <c r="D30" s="572"/>
      <c r="E30" s="1167"/>
      <c r="F30" s="577"/>
      <c r="G30" s="1167"/>
      <c r="H30" s="580"/>
      <c r="I30" s="1167"/>
      <c r="J30" s="577"/>
      <c r="K30" s="1169"/>
      <c r="L30" s="580"/>
      <c r="M30" s="1169"/>
      <c r="N30" s="577"/>
      <c r="O30" s="1169"/>
      <c r="P30" s="580"/>
      <c r="Q30" s="1169"/>
      <c r="R30" s="577"/>
      <c r="S30" s="1169"/>
      <c r="T30" s="580"/>
      <c r="U30" s="1169"/>
      <c r="V30" s="577"/>
      <c r="W30" s="1169"/>
      <c r="X30" s="580"/>
      <c r="Y30" s="667" t="str">
        <f t="shared" si="0"/>
        <v/>
      </c>
    </row>
    <row r="31" spans="1:25" ht="18" customHeight="1" x14ac:dyDescent="0.2">
      <c r="A31" s="486" t="s">
        <v>500</v>
      </c>
      <c r="B31" s="570"/>
      <c r="C31" s="571"/>
      <c r="D31" s="572"/>
      <c r="E31" s="1167"/>
      <c r="F31" s="577"/>
      <c r="G31" s="1167"/>
      <c r="H31" s="580"/>
      <c r="I31" s="1167"/>
      <c r="J31" s="577"/>
      <c r="K31" s="1169"/>
      <c r="L31" s="580"/>
      <c r="M31" s="1169"/>
      <c r="N31" s="577"/>
      <c r="O31" s="1169"/>
      <c r="P31" s="580"/>
      <c r="Q31" s="1169"/>
      <c r="R31" s="577"/>
      <c r="S31" s="1169"/>
      <c r="T31" s="580"/>
      <c r="U31" s="1169"/>
      <c r="V31" s="577"/>
      <c r="W31" s="1169"/>
      <c r="X31" s="580"/>
      <c r="Y31" s="667" t="str">
        <f t="shared" si="0"/>
        <v/>
      </c>
    </row>
    <row r="32" spans="1:25" ht="18" customHeight="1" x14ac:dyDescent="0.2">
      <c r="A32" s="486" t="s">
        <v>501</v>
      </c>
      <c r="B32" s="570"/>
      <c r="C32" s="571"/>
      <c r="D32" s="572"/>
      <c r="E32" s="1167"/>
      <c r="F32" s="577"/>
      <c r="G32" s="1167"/>
      <c r="H32" s="580"/>
      <c r="I32" s="1167"/>
      <c r="J32" s="577"/>
      <c r="K32" s="1169"/>
      <c r="L32" s="580"/>
      <c r="M32" s="1169"/>
      <c r="N32" s="577"/>
      <c r="O32" s="1169"/>
      <c r="P32" s="580"/>
      <c r="Q32" s="1169"/>
      <c r="R32" s="577"/>
      <c r="S32" s="1169"/>
      <c r="T32" s="580"/>
      <c r="U32" s="1169"/>
      <c r="V32" s="577"/>
      <c r="W32" s="1169"/>
      <c r="X32" s="580"/>
      <c r="Y32" s="667" t="str">
        <f t="shared" si="0"/>
        <v/>
      </c>
    </row>
    <row r="33" spans="1:32" ht="18" customHeight="1" x14ac:dyDescent="0.2">
      <c r="A33" s="486" t="s">
        <v>502</v>
      </c>
      <c r="B33" s="570"/>
      <c r="C33" s="571"/>
      <c r="D33" s="572"/>
      <c r="E33" s="1167"/>
      <c r="F33" s="577"/>
      <c r="G33" s="1167"/>
      <c r="H33" s="580"/>
      <c r="I33" s="1167"/>
      <c r="J33" s="577"/>
      <c r="K33" s="1169"/>
      <c r="L33" s="580"/>
      <c r="M33" s="1169"/>
      <c r="N33" s="577"/>
      <c r="O33" s="1169"/>
      <c r="P33" s="580"/>
      <c r="Q33" s="1169"/>
      <c r="R33" s="577"/>
      <c r="S33" s="1169"/>
      <c r="T33" s="580"/>
      <c r="U33" s="1169"/>
      <c r="V33" s="577"/>
      <c r="W33" s="1169"/>
      <c r="X33" s="580"/>
      <c r="Y33" s="667" t="str">
        <f t="shared" si="0"/>
        <v/>
      </c>
    </row>
    <row r="34" spans="1:32" ht="18" customHeight="1" x14ac:dyDescent="0.2">
      <c r="A34" s="486" t="s">
        <v>503</v>
      </c>
      <c r="B34" s="570"/>
      <c r="C34" s="571"/>
      <c r="D34" s="572"/>
      <c r="E34" s="1167"/>
      <c r="F34" s="577"/>
      <c r="G34" s="1167"/>
      <c r="H34" s="580"/>
      <c r="I34" s="1167"/>
      <c r="J34" s="577"/>
      <c r="K34" s="1169"/>
      <c r="L34" s="580"/>
      <c r="M34" s="1169"/>
      <c r="N34" s="577"/>
      <c r="O34" s="1169"/>
      <c r="P34" s="580"/>
      <c r="Q34" s="1169"/>
      <c r="R34" s="577"/>
      <c r="S34" s="1169"/>
      <c r="T34" s="580"/>
      <c r="U34" s="1169"/>
      <c r="V34" s="577"/>
      <c r="W34" s="1169"/>
      <c r="X34" s="580"/>
      <c r="Y34" s="667" t="str">
        <f t="shared" si="0"/>
        <v/>
      </c>
    </row>
    <row r="35" spans="1:32" ht="18" customHeight="1" x14ac:dyDescent="0.2">
      <c r="A35" s="488" t="s">
        <v>504</v>
      </c>
      <c r="B35" s="573"/>
      <c r="C35" s="574"/>
      <c r="D35" s="575"/>
      <c r="E35" s="1167"/>
      <c r="F35" s="578"/>
      <c r="G35" s="1167"/>
      <c r="H35" s="581"/>
      <c r="I35" s="1167"/>
      <c r="J35" s="578"/>
      <c r="K35" s="1169"/>
      <c r="L35" s="581"/>
      <c r="M35" s="1169"/>
      <c r="N35" s="578"/>
      <c r="O35" s="1169"/>
      <c r="P35" s="581"/>
      <c r="Q35" s="1169"/>
      <c r="R35" s="578"/>
      <c r="S35" s="1169"/>
      <c r="T35" s="581"/>
      <c r="U35" s="1169"/>
      <c r="V35" s="578"/>
      <c r="W35" s="1169"/>
      <c r="X35" s="581"/>
      <c r="Y35" s="667" t="str">
        <f t="shared" si="0"/>
        <v/>
      </c>
    </row>
    <row r="36" spans="1:32" s="199" customFormat="1" ht="18" customHeight="1" x14ac:dyDescent="0.25">
      <c r="A36" s="489" t="s">
        <v>73</v>
      </c>
      <c r="B36" s="662" t="str">
        <f>IF(AND(B24="", B25="",B26="",B27="",B28="",B29="", B30="",B31="",B32="",B33="",B34="", B35=""), "", SUM(B24:B35))</f>
        <v/>
      </c>
      <c r="C36" s="662" t="str">
        <f t="shared" ref="C36:J36" si="1">IF(AND(C24="", C25="",C26="",C27="",C28="",C29="", C30="",C31="",C32="",C33="",C34="", C35=""), "", SUM(C24:C35))</f>
        <v/>
      </c>
      <c r="D36" s="662" t="str">
        <f t="shared" si="1"/>
        <v/>
      </c>
      <c r="E36" s="1168"/>
      <c r="F36" s="661" t="str">
        <f t="shared" si="1"/>
        <v/>
      </c>
      <c r="G36" s="1168"/>
      <c r="H36" s="660" t="str">
        <f t="shared" si="1"/>
        <v/>
      </c>
      <c r="I36" s="1168"/>
      <c r="J36" s="663" t="str">
        <f t="shared" si="1"/>
        <v/>
      </c>
      <c r="K36" s="1170"/>
      <c r="L36" s="660" t="str">
        <f>IF(AND(L24="", L25="",L26="",L27="",L28="",L29="", L30="",L31="",L32="",L33="",L34="", L35=""), "", SUM(L24:L35))</f>
        <v/>
      </c>
      <c r="M36" s="1170"/>
      <c r="N36" s="663" t="str">
        <f>IF(AND(N24="", N25="",N26="",N27="",N28="",N29="", N30="",N31="",N32="",N33="",N34="", N35=""), "", SUM(N24:N35))</f>
        <v/>
      </c>
      <c r="O36" s="1170"/>
      <c r="P36" s="660" t="str">
        <f>IF(AND(P24="", P25="",P26="",P27="",P28="",P29="", P30="",P31="",P32="",P33="",P34="", P35=""), "", SUM(P24:P35))</f>
        <v/>
      </c>
      <c r="Q36" s="1170"/>
      <c r="R36" s="663" t="str">
        <f>IF(AND(R24="", R25="",R26="",R27="",R28="",R29="", R30="",R31="",R32="",R33="",R34="", R35=""), "", SUM(R24:R35))</f>
        <v/>
      </c>
      <c r="S36" s="1170"/>
      <c r="T36" s="660" t="str">
        <f>IF(AND(T24="", T25="",T26="",T27="",T28="",T29="", T30="",T31="",T32="",T33="",T34="", T35=""), "", SUM(T24:T35))</f>
        <v/>
      </c>
      <c r="U36" s="1170"/>
      <c r="V36" s="663" t="str">
        <f>IF(AND(V24="", V25="",V26="",V27="",V28="",V29="", V30="",V31="",V32="",V33="",V34="", V35=""), "", SUM(V24:V35))</f>
        <v/>
      </c>
      <c r="W36" s="1170"/>
      <c r="X36" s="665" t="str">
        <f>IF(AND(X24="", X25="",X26="",X27="",X28="",X29="", X30="",X31="",X32="",X33="",X34="", X35=""), "", SUM(X24:X35))</f>
        <v/>
      </c>
      <c r="Y36" s="668" t="str">
        <f>IF(AND(B36="",C36="",D36="",$E$24="",$G$24="",$I$24="",$K$24="",$M$24="",$O$24="",$Q$24="",$S$24="",$U$24="",$W$24=""),"",((177*IF(AND(B36=""),0,B36))+(314*IF(AND(C36=""),0,C36))+(707*IF(AND(D36=""),0,D36))+(((3.14159*(($E$24/2)*($E$24/2)))/100)*IF(AND(F36=""),0,F36))+(((3.14159*(($G$24/2)*($G$24/2)))/100)*IF(AND(H36=""),0,H36))+(((3.14159*(($I$24/2)*($I$24/2)))/100)*IF(AND(J36=""),0,J36))+(((3.14159*(($K$24/2)*($K$24/2)))/100*IF(AND(L36=""),0,L36))+(((3.14159*(($M$24/2)*($M$24/2)))/100)*IF(AND(N36=""),0,N36))+(((3.14159*(($O$24/2)*($O$24/2)))/100)*IF(AND(P36=""),0,P36))+(((3.14159*(($Q$24/2)*($Q$24/2)))/100)*IF(AND(R36=""),0,R36))+(((3.14159*(($S$24/2)*($S$24/2)))/100)*IF(AND(T36=""),0,T36))+(((3.14159*(($U$24/2)*($U$24/2)))/100)*IF(AND(V36=""),0,V36))+(((3.14159*(($W$24/2)*($W$24/2)))/100)*IF(AND(X36=""),0,X36)))))</f>
        <v/>
      </c>
      <c r="AA36" s="669"/>
    </row>
    <row r="38" spans="1:32" ht="18.600000000000001" customHeight="1" x14ac:dyDescent="0.2">
      <c r="B38" s="219" t="s">
        <v>313</v>
      </c>
      <c r="C38" s="242"/>
      <c r="D38" s="242"/>
      <c r="E38" s="242"/>
      <c r="F38" s="242"/>
      <c r="G38" s="242"/>
      <c r="H38" s="242"/>
      <c r="I38" s="242"/>
      <c r="J38" s="242"/>
      <c r="K38" s="121"/>
      <c r="L38" s="121"/>
      <c r="M38" s="121"/>
    </row>
    <row r="39" spans="1:32" ht="54" customHeight="1" x14ac:dyDescent="0.25">
      <c r="B39" s="1113" t="s">
        <v>394</v>
      </c>
      <c r="C39" s="1113"/>
      <c r="D39" s="1113"/>
      <c r="E39" s="1113"/>
      <c r="F39" s="1113"/>
      <c r="G39" s="1113"/>
      <c r="H39" s="1113"/>
      <c r="I39" s="1113"/>
      <c r="J39" s="1113"/>
    </row>
    <row r="40" spans="1:32" ht="78.75" x14ac:dyDescent="0.25">
      <c r="A40" s="642" t="s">
        <v>513</v>
      </c>
      <c r="B40" s="556" t="s">
        <v>326</v>
      </c>
      <c r="C40" s="556" t="s">
        <v>327</v>
      </c>
      <c r="D40" s="485" t="s">
        <v>570</v>
      </c>
      <c r="E40" s="556" t="s">
        <v>328</v>
      </c>
      <c r="F40" s="556" t="s">
        <v>329</v>
      </c>
      <c r="G40" s="485" t="s">
        <v>571</v>
      </c>
      <c r="H40" s="556" t="s">
        <v>330</v>
      </c>
      <c r="I40" s="556" t="s">
        <v>331</v>
      </c>
      <c r="J40" s="485" t="s">
        <v>572</v>
      </c>
      <c r="K40" s="556" t="s">
        <v>332</v>
      </c>
      <c r="L40" s="556" t="s">
        <v>333</v>
      </c>
      <c r="M40" s="485" t="s">
        <v>573</v>
      </c>
      <c r="N40" s="556" t="s">
        <v>334</v>
      </c>
      <c r="O40" s="556" t="s">
        <v>335</v>
      </c>
      <c r="P40" s="485" t="s">
        <v>574</v>
      </c>
      <c r="Q40" s="556" t="s">
        <v>336</v>
      </c>
      <c r="R40" s="556" t="s">
        <v>337</v>
      </c>
      <c r="S40" s="485" t="s">
        <v>575</v>
      </c>
      <c r="T40" s="556" t="s">
        <v>338</v>
      </c>
      <c r="U40" s="556" t="s">
        <v>339</v>
      </c>
      <c r="V40" s="485" t="s">
        <v>576</v>
      </c>
      <c r="W40" s="556" t="s">
        <v>340</v>
      </c>
      <c r="X40" s="556" t="s">
        <v>341</v>
      </c>
      <c r="Y40" s="485" t="s">
        <v>577</v>
      </c>
      <c r="Z40" s="556" t="s">
        <v>342</v>
      </c>
      <c r="AA40" s="556" t="s">
        <v>343</v>
      </c>
      <c r="AB40" s="485" t="s">
        <v>578</v>
      </c>
      <c r="AC40" s="556" t="s">
        <v>344</v>
      </c>
      <c r="AD40" s="556" t="s">
        <v>345</v>
      </c>
      <c r="AE40" s="485" t="s">
        <v>579</v>
      </c>
      <c r="AF40" s="648" t="s">
        <v>176</v>
      </c>
    </row>
    <row r="41" spans="1:32" ht="18" customHeight="1" x14ac:dyDescent="0.2">
      <c r="A41" s="486" t="s">
        <v>493</v>
      </c>
      <c r="B41" s="1161"/>
      <c r="C41" s="1161"/>
      <c r="D41" s="569"/>
      <c r="E41" s="1161"/>
      <c r="F41" s="1161"/>
      <c r="G41" s="569"/>
      <c r="H41" s="1161"/>
      <c r="I41" s="1161"/>
      <c r="J41" s="569"/>
      <c r="K41" s="1161"/>
      <c r="L41" s="1161"/>
      <c r="M41" s="569"/>
      <c r="N41" s="1161"/>
      <c r="O41" s="1161"/>
      <c r="P41" s="569"/>
      <c r="Q41" s="1161"/>
      <c r="R41" s="1161"/>
      <c r="S41" s="569"/>
      <c r="T41" s="1161"/>
      <c r="U41" s="1161"/>
      <c r="V41" s="569"/>
      <c r="W41" s="1161"/>
      <c r="X41" s="1161"/>
      <c r="Y41" s="569"/>
      <c r="Z41" s="1161"/>
      <c r="AA41" s="1161"/>
      <c r="AB41" s="569"/>
      <c r="AC41" s="1161"/>
      <c r="AD41" s="1161"/>
      <c r="AE41" s="569"/>
      <c r="AF41" s="670" t="str">
        <f>IF(AND($B$41="",$C$41="",$E$41="",$F$41="",$H$41="",$I$41="",$K$41="",$L$41="",$N$41="",$O$41="",$Q$41="",$R$41="",$T$41="",$U$41="",$W$41="",$X$41="",$Z$41="",$AA$41="",$AC$41="",$AD$41=""),"",(((($B$41*$C$41)/100)*(D41))+((($E$41*$F$41)/100)*(G41))+((($H$41*$I$41)/100)*(J41))+((($K$41*$L$41)/100)*(M41))+((($N$41*$O$41)/100)*(P41))+((($Q$41*$R$41)/100)*(S41))+((($T$41*$U$41)/100)*(V41))+((($W$41*$X$41)/100)*(Y41))+((($Z$41*$AA$41)/100)*(AB41))+((($AC$41*$AD$41)/100)*(AE41))))</f>
        <v/>
      </c>
    </row>
    <row r="42" spans="1:32" ht="18" customHeight="1" x14ac:dyDescent="0.2">
      <c r="A42" s="486" t="s">
        <v>494</v>
      </c>
      <c r="B42" s="1162"/>
      <c r="C42" s="1162"/>
      <c r="D42" s="572"/>
      <c r="E42" s="1162"/>
      <c r="F42" s="1162"/>
      <c r="G42" s="572"/>
      <c r="H42" s="1162"/>
      <c r="I42" s="1162"/>
      <c r="J42" s="572"/>
      <c r="K42" s="1171"/>
      <c r="L42" s="1171"/>
      <c r="M42" s="572"/>
      <c r="N42" s="1171"/>
      <c r="O42" s="1171"/>
      <c r="P42" s="572"/>
      <c r="Q42" s="1171"/>
      <c r="R42" s="1171"/>
      <c r="S42" s="572"/>
      <c r="T42" s="1171"/>
      <c r="U42" s="1171"/>
      <c r="V42" s="572"/>
      <c r="W42" s="1171"/>
      <c r="X42" s="1171"/>
      <c r="Y42" s="572"/>
      <c r="Z42" s="1171"/>
      <c r="AA42" s="1171"/>
      <c r="AB42" s="572"/>
      <c r="AC42" s="1171"/>
      <c r="AD42" s="1171"/>
      <c r="AE42" s="572"/>
      <c r="AF42" s="670" t="str">
        <f t="shared" ref="AF42:AF52" si="2">IF(AND($B$41="",$C$41="",$E$41="",$F$41="",$H$41="",$I$41="",$K$41="",$L$41="",$N$41="",$O$41="",$Q$41="",$R$41="",$T$41="",$U$41="",$W$41="",$X$41="",$Z$41="",$AA$41="",$AC$41="",$AD$41=""),"",(((($B$41*$C$41)/100)*(D42))+((($E$41*$F$41)/100)*(G42))+((($H$41*$I$41)/100)*(J42))+((($K$41*$L$41)/100)*(M42))+((($N$41*$O$41)/100)*(P42))+((($Q$41*$R$41)/100)*(S42))+((($T$41*$U$41)/100)*(V42))+((($W$41*$X$41)/100)*(Y42))+((($Z$41*$AA$41)/100)*(AB42))+((($AC$41*$AD$41)/100)*(AE42))))</f>
        <v/>
      </c>
    </row>
    <row r="43" spans="1:32" ht="18" customHeight="1" x14ac:dyDescent="0.2">
      <c r="A43" s="486" t="s">
        <v>495</v>
      </c>
      <c r="B43" s="1162"/>
      <c r="C43" s="1162"/>
      <c r="D43" s="572"/>
      <c r="E43" s="1162"/>
      <c r="F43" s="1162"/>
      <c r="G43" s="572"/>
      <c r="H43" s="1162"/>
      <c r="I43" s="1162"/>
      <c r="J43" s="572"/>
      <c r="K43" s="1171"/>
      <c r="L43" s="1171"/>
      <c r="M43" s="572"/>
      <c r="N43" s="1171"/>
      <c r="O43" s="1171"/>
      <c r="P43" s="572"/>
      <c r="Q43" s="1171"/>
      <c r="R43" s="1171"/>
      <c r="S43" s="572"/>
      <c r="T43" s="1171"/>
      <c r="U43" s="1171"/>
      <c r="V43" s="572"/>
      <c r="W43" s="1171"/>
      <c r="X43" s="1171"/>
      <c r="Y43" s="572"/>
      <c r="Z43" s="1171"/>
      <c r="AA43" s="1171"/>
      <c r="AB43" s="572"/>
      <c r="AC43" s="1171"/>
      <c r="AD43" s="1171"/>
      <c r="AE43" s="572"/>
      <c r="AF43" s="670" t="str">
        <f t="shared" si="2"/>
        <v/>
      </c>
    </row>
    <row r="44" spans="1:32" ht="18" customHeight="1" x14ac:dyDescent="0.2">
      <c r="A44" s="486" t="s">
        <v>496</v>
      </c>
      <c r="B44" s="1162"/>
      <c r="C44" s="1162"/>
      <c r="D44" s="572"/>
      <c r="E44" s="1162"/>
      <c r="F44" s="1162"/>
      <c r="G44" s="572"/>
      <c r="H44" s="1162"/>
      <c r="I44" s="1162"/>
      <c r="J44" s="572"/>
      <c r="K44" s="1171"/>
      <c r="L44" s="1171"/>
      <c r="M44" s="572"/>
      <c r="N44" s="1171"/>
      <c r="O44" s="1171"/>
      <c r="P44" s="572"/>
      <c r="Q44" s="1171"/>
      <c r="R44" s="1171"/>
      <c r="S44" s="572"/>
      <c r="T44" s="1171"/>
      <c r="U44" s="1171"/>
      <c r="V44" s="572"/>
      <c r="W44" s="1171"/>
      <c r="X44" s="1171"/>
      <c r="Y44" s="572"/>
      <c r="Z44" s="1171"/>
      <c r="AA44" s="1171"/>
      <c r="AB44" s="572"/>
      <c r="AC44" s="1171"/>
      <c r="AD44" s="1171"/>
      <c r="AE44" s="572"/>
      <c r="AF44" s="670" t="str">
        <f t="shared" si="2"/>
        <v/>
      </c>
    </row>
    <row r="45" spans="1:32" ht="18" customHeight="1" x14ac:dyDescent="0.2">
      <c r="A45" s="486" t="s">
        <v>497</v>
      </c>
      <c r="B45" s="1162"/>
      <c r="C45" s="1162"/>
      <c r="D45" s="572"/>
      <c r="E45" s="1162"/>
      <c r="F45" s="1162"/>
      <c r="G45" s="572"/>
      <c r="H45" s="1162"/>
      <c r="I45" s="1162"/>
      <c r="J45" s="572"/>
      <c r="K45" s="1171"/>
      <c r="L45" s="1171"/>
      <c r="M45" s="572"/>
      <c r="N45" s="1171"/>
      <c r="O45" s="1171"/>
      <c r="P45" s="572"/>
      <c r="Q45" s="1171"/>
      <c r="R45" s="1171"/>
      <c r="S45" s="572"/>
      <c r="T45" s="1171"/>
      <c r="U45" s="1171"/>
      <c r="V45" s="572"/>
      <c r="W45" s="1171"/>
      <c r="X45" s="1171"/>
      <c r="Y45" s="572"/>
      <c r="Z45" s="1171"/>
      <c r="AA45" s="1171"/>
      <c r="AB45" s="572"/>
      <c r="AC45" s="1171"/>
      <c r="AD45" s="1171"/>
      <c r="AE45" s="572"/>
      <c r="AF45" s="670" t="str">
        <f t="shared" si="2"/>
        <v/>
      </c>
    </row>
    <row r="46" spans="1:32" ht="18" customHeight="1" x14ac:dyDescent="0.2">
      <c r="A46" s="486" t="s">
        <v>498</v>
      </c>
      <c r="B46" s="1162"/>
      <c r="C46" s="1162"/>
      <c r="D46" s="572"/>
      <c r="E46" s="1162"/>
      <c r="F46" s="1162"/>
      <c r="G46" s="572"/>
      <c r="H46" s="1162"/>
      <c r="I46" s="1162"/>
      <c r="J46" s="572"/>
      <c r="K46" s="1171"/>
      <c r="L46" s="1171"/>
      <c r="M46" s="572"/>
      <c r="N46" s="1171"/>
      <c r="O46" s="1171"/>
      <c r="P46" s="572"/>
      <c r="Q46" s="1171"/>
      <c r="R46" s="1171"/>
      <c r="S46" s="572"/>
      <c r="T46" s="1171"/>
      <c r="U46" s="1171"/>
      <c r="V46" s="572"/>
      <c r="W46" s="1171"/>
      <c r="X46" s="1171"/>
      <c r="Y46" s="572"/>
      <c r="Z46" s="1171"/>
      <c r="AA46" s="1171"/>
      <c r="AB46" s="572"/>
      <c r="AC46" s="1171"/>
      <c r="AD46" s="1171"/>
      <c r="AE46" s="572"/>
      <c r="AF46" s="670" t="str">
        <f t="shared" si="2"/>
        <v/>
      </c>
    </row>
    <row r="47" spans="1:32" ht="18" customHeight="1" x14ac:dyDescent="0.2">
      <c r="A47" s="486" t="s">
        <v>499</v>
      </c>
      <c r="B47" s="1162"/>
      <c r="C47" s="1162"/>
      <c r="D47" s="572"/>
      <c r="E47" s="1162"/>
      <c r="F47" s="1162"/>
      <c r="G47" s="572"/>
      <c r="H47" s="1162"/>
      <c r="I47" s="1162"/>
      <c r="J47" s="572"/>
      <c r="K47" s="1171"/>
      <c r="L47" s="1171"/>
      <c r="M47" s="572"/>
      <c r="N47" s="1171"/>
      <c r="O47" s="1171"/>
      <c r="P47" s="572"/>
      <c r="Q47" s="1171"/>
      <c r="R47" s="1171"/>
      <c r="S47" s="572"/>
      <c r="T47" s="1171"/>
      <c r="U47" s="1171"/>
      <c r="V47" s="572"/>
      <c r="W47" s="1171"/>
      <c r="X47" s="1171"/>
      <c r="Y47" s="572"/>
      <c r="Z47" s="1171"/>
      <c r="AA47" s="1171"/>
      <c r="AB47" s="572"/>
      <c r="AC47" s="1171"/>
      <c r="AD47" s="1171"/>
      <c r="AE47" s="572"/>
      <c r="AF47" s="670" t="str">
        <f t="shared" si="2"/>
        <v/>
      </c>
    </row>
    <row r="48" spans="1:32" ht="18" customHeight="1" x14ac:dyDescent="0.2">
      <c r="A48" s="486" t="s">
        <v>500</v>
      </c>
      <c r="B48" s="1162"/>
      <c r="C48" s="1162"/>
      <c r="D48" s="572"/>
      <c r="E48" s="1162"/>
      <c r="F48" s="1162"/>
      <c r="G48" s="572"/>
      <c r="H48" s="1162"/>
      <c r="I48" s="1162"/>
      <c r="J48" s="572"/>
      <c r="K48" s="1171"/>
      <c r="L48" s="1171"/>
      <c r="M48" s="572"/>
      <c r="N48" s="1171"/>
      <c r="O48" s="1171"/>
      <c r="P48" s="572"/>
      <c r="Q48" s="1171"/>
      <c r="R48" s="1171"/>
      <c r="S48" s="572"/>
      <c r="T48" s="1171"/>
      <c r="U48" s="1171"/>
      <c r="V48" s="572"/>
      <c r="W48" s="1171"/>
      <c r="X48" s="1171"/>
      <c r="Y48" s="572"/>
      <c r="Z48" s="1171"/>
      <c r="AA48" s="1171"/>
      <c r="AB48" s="572"/>
      <c r="AC48" s="1171"/>
      <c r="AD48" s="1171"/>
      <c r="AE48" s="572"/>
      <c r="AF48" s="670" t="str">
        <f t="shared" si="2"/>
        <v/>
      </c>
    </row>
    <row r="49" spans="1:32" ht="18" customHeight="1" x14ac:dyDescent="0.2">
      <c r="A49" s="486" t="s">
        <v>501</v>
      </c>
      <c r="B49" s="1162"/>
      <c r="C49" s="1162"/>
      <c r="D49" s="572"/>
      <c r="E49" s="1162"/>
      <c r="F49" s="1162"/>
      <c r="G49" s="572"/>
      <c r="H49" s="1162"/>
      <c r="I49" s="1162"/>
      <c r="J49" s="572"/>
      <c r="K49" s="1171"/>
      <c r="L49" s="1171"/>
      <c r="M49" s="572"/>
      <c r="N49" s="1171"/>
      <c r="O49" s="1171"/>
      <c r="P49" s="572"/>
      <c r="Q49" s="1171"/>
      <c r="R49" s="1171"/>
      <c r="S49" s="572"/>
      <c r="T49" s="1171"/>
      <c r="U49" s="1171"/>
      <c r="V49" s="572"/>
      <c r="W49" s="1171"/>
      <c r="X49" s="1171"/>
      <c r="Y49" s="572"/>
      <c r="Z49" s="1171"/>
      <c r="AA49" s="1171"/>
      <c r="AB49" s="572"/>
      <c r="AC49" s="1171"/>
      <c r="AD49" s="1171"/>
      <c r="AE49" s="572"/>
      <c r="AF49" s="670" t="str">
        <f t="shared" si="2"/>
        <v/>
      </c>
    </row>
    <row r="50" spans="1:32" ht="18" customHeight="1" x14ac:dyDescent="0.2">
      <c r="A50" s="486" t="s">
        <v>502</v>
      </c>
      <c r="B50" s="1162"/>
      <c r="C50" s="1162"/>
      <c r="D50" s="572"/>
      <c r="E50" s="1162"/>
      <c r="F50" s="1162"/>
      <c r="G50" s="572"/>
      <c r="H50" s="1162"/>
      <c r="I50" s="1162"/>
      <c r="J50" s="572"/>
      <c r="K50" s="1171"/>
      <c r="L50" s="1171"/>
      <c r="M50" s="572"/>
      <c r="N50" s="1171"/>
      <c r="O50" s="1171"/>
      <c r="P50" s="572"/>
      <c r="Q50" s="1171"/>
      <c r="R50" s="1171"/>
      <c r="S50" s="572"/>
      <c r="T50" s="1171"/>
      <c r="U50" s="1171"/>
      <c r="V50" s="572"/>
      <c r="W50" s="1171"/>
      <c r="X50" s="1171"/>
      <c r="Y50" s="572"/>
      <c r="Z50" s="1171"/>
      <c r="AA50" s="1171"/>
      <c r="AB50" s="572"/>
      <c r="AC50" s="1171"/>
      <c r="AD50" s="1171"/>
      <c r="AE50" s="572"/>
      <c r="AF50" s="670" t="str">
        <f t="shared" si="2"/>
        <v/>
      </c>
    </row>
    <row r="51" spans="1:32" ht="18" customHeight="1" x14ac:dyDescent="0.2">
      <c r="A51" s="486" t="s">
        <v>503</v>
      </c>
      <c r="B51" s="1162"/>
      <c r="C51" s="1162"/>
      <c r="D51" s="572"/>
      <c r="E51" s="1162"/>
      <c r="F51" s="1162"/>
      <c r="G51" s="572"/>
      <c r="H51" s="1162"/>
      <c r="I51" s="1162"/>
      <c r="J51" s="572"/>
      <c r="K51" s="1171"/>
      <c r="L51" s="1171"/>
      <c r="M51" s="572"/>
      <c r="N51" s="1171"/>
      <c r="O51" s="1171"/>
      <c r="P51" s="572"/>
      <c r="Q51" s="1171"/>
      <c r="R51" s="1171"/>
      <c r="S51" s="572"/>
      <c r="T51" s="1171"/>
      <c r="U51" s="1171"/>
      <c r="V51" s="572"/>
      <c r="W51" s="1171"/>
      <c r="X51" s="1171"/>
      <c r="Y51" s="572"/>
      <c r="Z51" s="1171"/>
      <c r="AA51" s="1171"/>
      <c r="AB51" s="572"/>
      <c r="AC51" s="1171"/>
      <c r="AD51" s="1171"/>
      <c r="AE51" s="572"/>
      <c r="AF51" s="670" t="str">
        <f t="shared" si="2"/>
        <v/>
      </c>
    </row>
    <row r="52" spans="1:32" ht="18" customHeight="1" x14ac:dyDescent="0.2">
      <c r="A52" s="488" t="s">
        <v>504</v>
      </c>
      <c r="B52" s="1162"/>
      <c r="C52" s="1162"/>
      <c r="D52" s="575"/>
      <c r="E52" s="1162"/>
      <c r="F52" s="1162"/>
      <c r="G52" s="575"/>
      <c r="H52" s="1162"/>
      <c r="I52" s="1162"/>
      <c r="J52" s="575"/>
      <c r="K52" s="1171"/>
      <c r="L52" s="1171"/>
      <c r="M52" s="575"/>
      <c r="N52" s="1171"/>
      <c r="O52" s="1171"/>
      <c r="P52" s="575"/>
      <c r="Q52" s="1171"/>
      <c r="R52" s="1171"/>
      <c r="S52" s="575"/>
      <c r="T52" s="1171"/>
      <c r="U52" s="1171"/>
      <c r="V52" s="575"/>
      <c r="W52" s="1171"/>
      <c r="X52" s="1171"/>
      <c r="Y52" s="575"/>
      <c r="Z52" s="1171"/>
      <c r="AA52" s="1171"/>
      <c r="AB52" s="575"/>
      <c r="AC52" s="1171"/>
      <c r="AD52" s="1171"/>
      <c r="AE52" s="575"/>
      <c r="AF52" s="670" t="str">
        <f t="shared" si="2"/>
        <v/>
      </c>
    </row>
    <row r="53" spans="1:32" s="199" customFormat="1" ht="18" customHeight="1" x14ac:dyDescent="0.25">
      <c r="A53" s="489" t="s">
        <v>73</v>
      </c>
      <c r="B53" s="1163"/>
      <c r="C53" s="1163"/>
      <c r="D53" s="662" t="str">
        <f>IF(AND(D41="", D42="",D43="",D44="",D45="",D46="", D47="",D48="",D49="",D50="",D51="", D52=""), "", SUM(D41:D52))</f>
        <v/>
      </c>
      <c r="E53" s="1163"/>
      <c r="F53" s="1163"/>
      <c r="G53" s="662" t="str">
        <f>IF(AND(G41="", G42="",G43="",G44="",G45="",G46="", G47="",G48="",G49="",G50="",G51="", G52=""), "", SUM(G41:G52))</f>
        <v/>
      </c>
      <c r="H53" s="1163"/>
      <c r="I53" s="1163"/>
      <c r="J53" s="662" t="str">
        <f>IF(AND(J41="", J42="",J43="",J44="",J45="",J46="", J47="",J48="",J49="",J50="",J51="", J52=""), "", SUM(J41:J52))</f>
        <v/>
      </c>
      <c r="K53" s="1172"/>
      <c r="L53" s="1172"/>
      <c r="M53" s="662" t="str">
        <f>IF(AND(M41="", M42="",M43="",M44="",M45="",M46="", M47="",M48="",M49="",M50="",M51="", M52=""), "", SUM(M41:M52))</f>
        <v/>
      </c>
      <c r="N53" s="1172"/>
      <c r="O53" s="1172"/>
      <c r="P53" s="662" t="str">
        <f>IF(AND(P41="", P42="",P43="",P44="",P45="",P46="", P47="",P48="",P49="",P50="",P51="", P52=""), "", SUM(P41:P52))</f>
        <v/>
      </c>
      <c r="Q53" s="1172"/>
      <c r="R53" s="1172"/>
      <c r="S53" s="662" t="str">
        <f>IF(AND(S41="", S42="",S43="",S44="",S45="",S46="", S47="",S48="",S49="",S50="",S51="", S52=""), "", SUM(S41:S52))</f>
        <v/>
      </c>
      <c r="T53" s="1172"/>
      <c r="U53" s="1172"/>
      <c r="V53" s="662" t="str">
        <f>IF(AND(V41="", V42="",V43="",V44="",V45="",V46="", V47="",V48="",V49="",V50="",V51="", V52=""), "", SUM(V41:V52))</f>
        <v/>
      </c>
      <c r="W53" s="1172"/>
      <c r="X53" s="1172"/>
      <c r="Y53" s="662" t="str">
        <f>IF(AND(Y41="", Y42="",Y43="",Y44="",Y45="",Y46="", Y47="",Y48="",Y49="",Y50="",Y51="", Y52=""), "", SUM(Y41:Y52))</f>
        <v/>
      </c>
      <c r="Z53" s="1172"/>
      <c r="AA53" s="1172"/>
      <c r="AB53" s="662" t="str">
        <f>IF(AND(AB41="", AB42="",AB43="",AB44="",AB45="",AB46="", AB47="",AB48="",AB49="",AB50="",AB51="", AB52=""), "", SUM(AB41:AB52))</f>
        <v/>
      </c>
      <c r="AC53" s="1172"/>
      <c r="AD53" s="1172"/>
      <c r="AE53" s="662" t="str">
        <f>IF(AND(AE41="", AE42="",AE43="",AE44="",AE45="",AE46="", AE47="",AE48="",AE49="",AE50="",AE51="", AE52=""), "", SUM(AE41:AE52))</f>
        <v/>
      </c>
      <c r="AF53" s="671" t="str">
        <f>IF(AND($B$41="",$C$41="",$E$41="",$F$41="",$H$41="",$I$41="",$K$41="",$L$41="",$N$41="",$O$41="",$Q$41="",$R$41="",$T$41="",$U$41="",$W$41="",$X$41="",$Z$41="",$AA$41="",$AC$41="",$AD$41=""),"",(((($B$41*$C$41)/100)*IF(AND(D53=""),0,D53))+((($E$41*$F$41)/100)*IF(AND(G53=""),0,G53))+((($H$41*$I$41)/100)*IF(AND(J53=""),0,J53))+((($K$41*$L$41)/100)*IF(AND(M53=""),0,M53))+((($N$41*$O$41)/100)*IF(AND(P53=""),0,P53))+((($Q$41*$R$41)/100)*IF(AND(S53=""),0,S53))+((($T$41*$U$41)/100)*IF(AND(V53=""),0,V53))+((($W$41*$X$41)/100)*IF(AND(Y53=""),0,Y53))+((($Z$41*$AA$41)/100)*IF(AND(AB53=""),0,AB53))+((($AC$41*$AD$41)/100)*IF(AND(AE53=""),0,AE53))))</f>
        <v/>
      </c>
    </row>
    <row r="55" spans="1:32" ht="18.600000000000001" customHeight="1" x14ac:dyDescent="0.2">
      <c r="B55" s="219" t="s">
        <v>314</v>
      </c>
      <c r="C55" s="242"/>
      <c r="D55" s="242"/>
      <c r="E55" s="242"/>
      <c r="F55" s="242"/>
      <c r="G55" s="242"/>
      <c r="H55" s="242"/>
      <c r="I55" s="242"/>
      <c r="J55" s="242"/>
      <c r="K55" s="121"/>
      <c r="L55" s="121"/>
      <c r="M55" s="121"/>
    </row>
    <row r="56" spans="1:32" ht="30" customHeight="1" x14ac:dyDescent="0.25">
      <c r="B56" s="1113" t="s">
        <v>395</v>
      </c>
      <c r="C56" s="1113"/>
      <c r="D56" s="1113"/>
      <c r="E56" s="1113"/>
      <c r="F56" s="1113"/>
      <c r="G56" s="1113"/>
      <c r="H56" s="1113"/>
      <c r="I56" s="1113"/>
      <c r="J56" s="1113"/>
    </row>
    <row r="57" spans="1:32" ht="45.6" customHeight="1" x14ac:dyDescent="0.25">
      <c r="A57" s="642" t="s">
        <v>513</v>
      </c>
      <c r="B57" s="556" t="s">
        <v>316</v>
      </c>
      <c r="C57" s="356" t="s">
        <v>350</v>
      </c>
      <c r="D57" s="556" t="s">
        <v>317</v>
      </c>
      <c r="E57" s="559" t="s">
        <v>352</v>
      </c>
      <c r="F57" s="556" t="s">
        <v>318</v>
      </c>
      <c r="G57" s="559" t="s">
        <v>354</v>
      </c>
      <c r="H57" s="556" t="s">
        <v>319</v>
      </c>
      <c r="I57" s="559" t="s">
        <v>356</v>
      </c>
      <c r="J57" s="556" t="s">
        <v>387</v>
      </c>
      <c r="K57" s="559" t="s">
        <v>358</v>
      </c>
      <c r="L57" s="556" t="s">
        <v>320</v>
      </c>
      <c r="M57" s="559" t="s">
        <v>360</v>
      </c>
      <c r="N57" s="556" t="s">
        <v>321</v>
      </c>
      <c r="O57" s="559" t="s">
        <v>362</v>
      </c>
      <c r="P57" s="556" t="s">
        <v>322</v>
      </c>
      <c r="Q57" s="559" t="s">
        <v>364</v>
      </c>
      <c r="R57" s="556" t="s">
        <v>323</v>
      </c>
      <c r="S57" s="559" t="s">
        <v>366</v>
      </c>
      <c r="T57" s="556" t="s">
        <v>324</v>
      </c>
      <c r="U57" s="559" t="s">
        <v>325</v>
      </c>
      <c r="V57" s="560" t="s">
        <v>176</v>
      </c>
      <c r="W57" s="643"/>
      <c r="X57" s="226"/>
    </row>
    <row r="58" spans="1:32" ht="18" customHeight="1" x14ac:dyDescent="0.2">
      <c r="A58" s="486" t="s">
        <v>493</v>
      </c>
      <c r="B58" s="1161"/>
      <c r="C58" s="576"/>
      <c r="D58" s="1161"/>
      <c r="E58" s="579"/>
      <c r="F58" s="1161"/>
      <c r="G58" s="579"/>
      <c r="H58" s="1161"/>
      <c r="I58" s="579"/>
      <c r="J58" s="1161"/>
      <c r="K58" s="579"/>
      <c r="L58" s="1161"/>
      <c r="M58" s="579"/>
      <c r="N58" s="1161"/>
      <c r="O58" s="579"/>
      <c r="P58" s="1161"/>
      <c r="Q58" s="579"/>
      <c r="R58" s="1161"/>
      <c r="S58" s="579"/>
      <c r="T58" s="1161"/>
      <c r="U58" s="579"/>
      <c r="V58" s="670" t="str">
        <f>IF(AND($B$58="",$D$58="",$F$58="",$H$58="",$J$58="",$L$58="",$N$58="",$P$58="",$R$58="",$T$58=""),"",(((($B$58*$B$58)/100)*(C58))+((($D$58*$D$58)/100)*(E58))+((($F$58*$F$58)/100)*(G58))+((($H$58*$H$58)/100)*(I58))+((($J$58*$J$58)/100)*(K58))+((($L$58*$L$58)/100)*(M58))+((($N$58*$N$58)/100)*(O58))+((($P$58*$P$58)/100)*(Q58))+((($R$58*$R$58)/100)*(S58))+((($T$58*$T$58)/100)*(U58))))</f>
        <v/>
      </c>
      <c r="W58" s="646"/>
      <c r="X58" s="644"/>
    </row>
    <row r="59" spans="1:32" ht="18" customHeight="1" x14ac:dyDescent="0.2">
      <c r="A59" s="486" t="s">
        <v>494</v>
      </c>
      <c r="B59" s="1162"/>
      <c r="C59" s="577"/>
      <c r="D59" s="1167"/>
      <c r="E59" s="580"/>
      <c r="F59" s="1167"/>
      <c r="G59" s="580"/>
      <c r="H59" s="1167"/>
      <c r="I59" s="580"/>
      <c r="J59" s="1167"/>
      <c r="K59" s="580"/>
      <c r="L59" s="1169"/>
      <c r="M59" s="580"/>
      <c r="N59" s="1169"/>
      <c r="O59" s="580"/>
      <c r="P59" s="1169"/>
      <c r="Q59" s="580"/>
      <c r="R59" s="1169"/>
      <c r="S59" s="580"/>
      <c r="T59" s="1169"/>
      <c r="U59" s="580"/>
      <c r="V59" s="670" t="str">
        <f t="shared" ref="V59:V69" si="3">IF(AND($B$58="",$D$58="",$F$58="",$H$58="",$J$58="",$L$58="",$N$58="",$P$58="",$R$58="",$T$58=""),"",(((($B$58*$B$58)/100)*(C59))+((($D$58*$D$58)/100)*(E59))+((($F$58*$F$58)/100)*(G59))+((($H$58*$H$58)/100)*(I59))+((($J$58*$J$58)/100)*(K59))+((($L$58*$L$58)/100)*(M59))+((($N$58*$N$58)/100)*(O59))+((($P$58*$P$58)/100)*(Q59))+((($R$58*$R$58)/100)*(S59))+((($T$58*$T$58)/100)*(U59))))</f>
        <v/>
      </c>
      <c r="W59" s="647"/>
      <c r="X59" s="644"/>
    </row>
    <row r="60" spans="1:32" ht="18" customHeight="1" x14ac:dyDescent="0.2">
      <c r="A60" s="486" t="s">
        <v>495</v>
      </c>
      <c r="B60" s="1162"/>
      <c r="C60" s="577"/>
      <c r="D60" s="1167"/>
      <c r="E60" s="580"/>
      <c r="F60" s="1167"/>
      <c r="G60" s="580"/>
      <c r="H60" s="1167"/>
      <c r="I60" s="580"/>
      <c r="J60" s="1167"/>
      <c r="K60" s="580"/>
      <c r="L60" s="1169"/>
      <c r="M60" s="580"/>
      <c r="N60" s="1169"/>
      <c r="O60" s="580"/>
      <c r="P60" s="1169"/>
      <c r="Q60" s="580"/>
      <c r="R60" s="1169"/>
      <c r="S60" s="580"/>
      <c r="T60" s="1169"/>
      <c r="U60" s="580"/>
      <c r="V60" s="670" t="str">
        <f t="shared" si="3"/>
        <v/>
      </c>
      <c r="W60" s="647"/>
      <c r="X60" s="644"/>
    </row>
    <row r="61" spans="1:32" ht="18" customHeight="1" x14ac:dyDescent="0.2">
      <c r="A61" s="486" t="s">
        <v>496</v>
      </c>
      <c r="B61" s="1162"/>
      <c r="C61" s="577"/>
      <c r="D61" s="1167"/>
      <c r="E61" s="580"/>
      <c r="F61" s="1167"/>
      <c r="G61" s="580"/>
      <c r="H61" s="1167"/>
      <c r="I61" s="580"/>
      <c r="J61" s="1167"/>
      <c r="K61" s="580"/>
      <c r="L61" s="1169"/>
      <c r="M61" s="580"/>
      <c r="N61" s="1169"/>
      <c r="O61" s="580"/>
      <c r="P61" s="1169"/>
      <c r="Q61" s="580"/>
      <c r="R61" s="1169"/>
      <c r="S61" s="580"/>
      <c r="T61" s="1169"/>
      <c r="U61" s="580"/>
      <c r="V61" s="670" t="str">
        <f t="shared" si="3"/>
        <v/>
      </c>
      <c r="W61" s="647"/>
      <c r="X61" s="644"/>
    </row>
    <row r="62" spans="1:32" ht="18" customHeight="1" x14ac:dyDescent="0.2">
      <c r="A62" s="486" t="s">
        <v>497</v>
      </c>
      <c r="B62" s="1162"/>
      <c r="C62" s="577"/>
      <c r="D62" s="1167"/>
      <c r="E62" s="580"/>
      <c r="F62" s="1167"/>
      <c r="G62" s="580"/>
      <c r="H62" s="1167"/>
      <c r="I62" s="580"/>
      <c r="J62" s="1167"/>
      <c r="K62" s="580"/>
      <c r="L62" s="1169"/>
      <c r="M62" s="580"/>
      <c r="N62" s="1169"/>
      <c r="O62" s="580"/>
      <c r="P62" s="1169"/>
      <c r="Q62" s="580"/>
      <c r="R62" s="1169"/>
      <c r="S62" s="580"/>
      <c r="T62" s="1169"/>
      <c r="U62" s="580"/>
      <c r="V62" s="670" t="str">
        <f t="shared" si="3"/>
        <v/>
      </c>
      <c r="W62" s="647"/>
      <c r="X62" s="644"/>
    </row>
    <row r="63" spans="1:32" ht="18" customHeight="1" x14ac:dyDescent="0.2">
      <c r="A63" s="486" t="s">
        <v>498</v>
      </c>
      <c r="B63" s="1162"/>
      <c r="C63" s="577"/>
      <c r="D63" s="1167"/>
      <c r="E63" s="580"/>
      <c r="F63" s="1167"/>
      <c r="G63" s="580"/>
      <c r="H63" s="1167"/>
      <c r="I63" s="580"/>
      <c r="J63" s="1167"/>
      <c r="K63" s="580"/>
      <c r="L63" s="1169"/>
      <c r="M63" s="580"/>
      <c r="N63" s="1169"/>
      <c r="O63" s="580"/>
      <c r="P63" s="1169"/>
      <c r="Q63" s="580"/>
      <c r="R63" s="1169"/>
      <c r="S63" s="580"/>
      <c r="T63" s="1169"/>
      <c r="U63" s="580"/>
      <c r="V63" s="670" t="str">
        <f t="shared" si="3"/>
        <v/>
      </c>
      <c r="W63" s="647"/>
      <c r="X63" s="644"/>
    </row>
    <row r="64" spans="1:32" ht="18" customHeight="1" x14ac:dyDescent="0.2">
      <c r="A64" s="486" t="s">
        <v>499</v>
      </c>
      <c r="B64" s="1162"/>
      <c r="C64" s="577"/>
      <c r="D64" s="1167"/>
      <c r="E64" s="580"/>
      <c r="F64" s="1167"/>
      <c r="G64" s="580"/>
      <c r="H64" s="1167"/>
      <c r="I64" s="580"/>
      <c r="J64" s="1167"/>
      <c r="K64" s="580"/>
      <c r="L64" s="1169"/>
      <c r="M64" s="580"/>
      <c r="N64" s="1169"/>
      <c r="O64" s="580"/>
      <c r="P64" s="1169"/>
      <c r="Q64" s="580"/>
      <c r="R64" s="1169"/>
      <c r="S64" s="580"/>
      <c r="T64" s="1169"/>
      <c r="U64" s="580"/>
      <c r="V64" s="670" t="str">
        <f t="shared" si="3"/>
        <v/>
      </c>
      <c r="W64" s="647"/>
      <c r="X64" s="644"/>
    </row>
    <row r="65" spans="1:25" ht="18" customHeight="1" x14ac:dyDescent="0.2">
      <c r="A65" s="486" t="s">
        <v>500</v>
      </c>
      <c r="B65" s="1162"/>
      <c r="C65" s="577"/>
      <c r="D65" s="1167"/>
      <c r="E65" s="580"/>
      <c r="F65" s="1167"/>
      <c r="G65" s="580"/>
      <c r="H65" s="1167"/>
      <c r="I65" s="580"/>
      <c r="J65" s="1167"/>
      <c r="K65" s="580"/>
      <c r="L65" s="1169"/>
      <c r="M65" s="580"/>
      <c r="N65" s="1169"/>
      <c r="O65" s="580"/>
      <c r="P65" s="1169"/>
      <c r="Q65" s="580"/>
      <c r="R65" s="1169"/>
      <c r="S65" s="580"/>
      <c r="T65" s="1169"/>
      <c r="U65" s="580"/>
      <c r="V65" s="670" t="str">
        <f t="shared" si="3"/>
        <v/>
      </c>
      <c r="W65" s="647"/>
      <c r="X65" s="644"/>
    </row>
    <row r="66" spans="1:25" ht="18" customHeight="1" x14ac:dyDescent="0.2">
      <c r="A66" s="486" t="s">
        <v>501</v>
      </c>
      <c r="B66" s="1162"/>
      <c r="C66" s="577"/>
      <c r="D66" s="1167"/>
      <c r="E66" s="580"/>
      <c r="F66" s="1167"/>
      <c r="G66" s="580"/>
      <c r="H66" s="1167"/>
      <c r="I66" s="580"/>
      <c r="J66" s="1167"/>
      <c r="K66" s="580"/>
      <c r="L66" s="1169"/>
      <c r="M66" s="580"/>
      <c r="N66" s="1169"/>
      <c r="O66" s="580"/>
      <c r="P66" s="1169"/>
      <c r="Q66" s="580"/>
      <c r="R66" s="1169"/>
      <c r="S66" s="580"/>
      <c r="T66" s="1169"/>
      <c r="U66" s="580"/>
      <c r="V66" s="670" t="str">
        <f t="shared" si="3"/>
        <v/>
      </c>
      <c r="W66" s="647"/>
      <c r="X66" s="644"/>
    </row>
    <row r="67" spans="1:25" ht="18" customHeight="1" x14ac:dyDescent="0.2">
      <c r="A67" s="486" t="s">
        <v>502</v>
      </c>
      <c r="B67" s="1162"/>
      <c r="C67" s="577"/>
      <c r="D67" s="1167"/>
      <c r="E67" s="580"/>
      <c r="F67" s="1167"/>
      <c r="G67" s="580"/>
      <c r="H67" s="1167"/>
      <c r="I67" s="580"/>
      <c r="J67" s="1167"/>
      <c r="K67" s="580"/>
      <c r="L67" s="1169"/>
      <c r="M67" s="580"/>
      <c r="N67" s="1169"/>
      <c r="O67" s="580"/>
      <c r="P67" s="1169"/>
      <c r="Q67" s="580"/>
      <c r="R67" s="1169"/>
      <c r="S67" s="580"/>
      <c r="T67" s="1169"/>
      <c r="U67" s="580"/>
      <c r="V67" s="670" t="str">
        <f t="shared" si="3"/>
        <v/>
      </c>
      <c r="W67" s="647"/>
      <c r="X67" s="644"/>
    </row>
    <row r="68" spans="1:25" ht="18" customHeight="1" x14ac:dyDescent="0.2">
      <c r="A68" s="486" t="s">
        <v>503</v>
      </c>
      <c r="B68" s="1162"/>
      <c r="C68" s="577"/>
      <c r="D68" s="1167"/>
      <c r="E68" s="580"/>
      <c r="F68" s="1167"/>
      <c r="G68" s="580"/>
      <c r="H68" s="1167"/>
      <c r="I68" s="580"/>
      <c r="J68" s="1167"/>
      <c r="K68" s="580"/>
      <c r="L68" s="1169"/>
      <c r="M68" s="580"/>
      <c r="N68" s="1169"/>
      <c r="O68" s="580"/>
      <c r="P68" s="1169"/>
      <c r="Q68" s="580"/>
      <c r="R68" s="1169"/>
      <c r="S68" s="580"/>
      <c r="T68" s="1169"/>
      <c r="U68" s="580"/>
      <c r="V68" s="670" t="str">
        <f t="shared" si="3"/>
        <v/>
      </c>
      <c r="W68" s="647"/>
      <c r="X68" s="644"/>
    </row>
    <row r="69" spans="1:25" ht="18" customHeight="1" x14ac:dyDescent="0.2">
      <c r="A69" s="488" t="s">
        <v>504</v>
      </c>
      <c r="B69" s="1162"/>
      <c r="C69" s="578"/>
      <c r="D69" s="1167"/>
      <c r="E69" s="581"/>
      <c r="F69" s="1167"/>
      <c r="G69" s="581"/>
      <c r="H69" s="1167"/>
      <c r="I69" s="581"/>
      <c r="J69" s="1167"/>
      <c r="K69" s="581"/>
      <c r="L69" s="1169"/>
      <c r="M69" s="581"/>
      <c r="N69" s="1169"/>
      <c r="O69" s="581"/>
      <c r="P69" s="1169"/>
      <c r="Q69" s="581"/>
      <c r="R69" s="1169"/>
      <c r="S69" s="581"/>
      <c r="T69" s="1169"/>
      <c r="U69" s="581"/>
      <c r="V69" s="670" t="str">
        <f t="shared" si="3"/>
        <v/>
      </c>
      <c r="W69" s="647"/>
      <c r="X69" s="644"/>
    </row>
    <row r="70" spans="1:25" s="199" customFormat="1" ht="18" customHeight="1" x14ac:dyDescent="0.25">
      <c r="A70" s="489" t="s">
        <v>73</v>
      </c>
      <c r="B70" s="1163"/>
      <c r="C70" s="661" t="str">
        <f>IF(AND(C58="", C59="",C60="",C61="",C62="",C63="", C64="",C65="",C66="",C67="",C68="", C69=""), "", SUM(C58:C69))</f>
        <v/>
      </c>
      <c r="D70" s="1168"/>
      <c r="E70" s="660" t="str">
        <f>IF(AND(E58="", E59="",E60="",E61="",E62="",E63="", E64="",E65="",E66="",E67="",E68="", E69=""), "", SUM(E58:E69))</f>
        <v/>
      </c>
      <c r="F70" s="1168"/>
      <c r="G70" s="660" t="str">
        <f>IF(AND(G58="", G59="",G60="",G61="",G62="",G63="", G64="",G65="",G66="",G67="",G68="", G69=""), "", SUM(G58:G69))</f>
        <v/>
      </c>
      <c r="H70" s="1168"/>
      <c r="I70" s="660" t="str">
        <f>IF(AND(I58="", I59="",I60="",I61="",I62="",I63="", I64="",I65="",I66="",I67="",I68="", I69=""), "", SUM(I58:I69))</f>
        <v/>
      </c>
      <c r="J70" s="1168"/>
      <c r="K70" s="660" t="str">
        <f>IF(AND(K58="", K59="",K60="",K61="",K62="",K63="", K64="",K65="",K66="",K67="",K68="", K69=""), "", SUM(K58:K69))</f>
        <v/>
      </c>
      <c r="L70" s="1170"/>
      <c r="M70" s="660" t="str">
        <f>IF(AND(M58="", M59="",M60="",M61="",M62="",M63="", M64="",M65="",M66="",M67="",M68="", M69=""), "", SUM(M58:M69))</f>
        <v/>
      </c>
      <c r="N70" s="1170"/>
      <c r="O70" s="660" t="str">
        <f>IF(AND(O58="", O59="",O60="",O61="",O62="",O63="", O64="",O65="",O66="",O67="",O68="", O69=""), "", SUM(O58:O69))</f>
        <v/>
      </c>
      <c r="P70" s="1170"/>
      <c r="Q70" s="660" t="str">
        <f>IF(AND(Q58="", Q59="",Q60="",Q61="",Q62="",Q63="", Q64="",Q65="",Q66="",Q67="",Q68="", Q69=""), "", SUM(Q58:Q69))</f>
        <v/>
      </c>
      <c r="R70" s="1170"/>
      <c r="S70" s="660" t="str">
        <f>IF(AND(S58="", S59="",S60="",S61="",S62="",S63="", S64="",S65="",S66="",S67="",S68="", S69=""), "", SUM(S58:S69))</f>
        <v/>
      </c>
      <c r="T70" s="1170"/>
      <c r="U70" s="660" t="str">
        <f>IF(AND(U58="", U59="",U60="",U61="",U62="",U63="", U64="",U65="",U66="",U67="",U68="", U69=""), "", SUM(U58:U69))</f>
        <v/>
      </c>
      <c r="V70" s="671" t="str">
        <f>IF(AND($B$58="",$D$58="",$F$58="",$H$58="",$J$58="",$L$58="",$N$58="",$P$58="",$R$58="",$T$58=""),"",(((($B$58*$B$58)/100)*IF(AND(C70=""),0,C70))+((($D$58*$D$58)/100)*IF(AND(E70=""),0,E70))+((($F$58*$F$58)/100)*IF(AND(G70=""),0,G70))+((($H$58*$H$58)/100)*IF(AND(I70=""),0,I70))+((($J$58*$J$58)/100)*IF(AND(K70=""),0,K70))+((($L$58*$L$58)/100)*IF(AND(M70=""),0,M70))+((($N$58*$N$58)/100)*IF(AND(O70=""),0,O70))+((($P$58*$P$58)/100)*IF(AND(Q70=""),0,Q70))+((($R$58*$R$58)/100)*IF(AND(S70=""),0,S70))+((($T$58*$T$58)/100)*IF(AND(U70=""),0,U70))))</f>
        <v/>
      </c>
      <c r="W70" s="647"/>
      <c r="X70" s="645"/>
    </row>
    <row r="73" spans="1:25" ht="25.5" customHeight="1" x14ac:dyDescent="0.25">
      <c r="A73" s="199" t="s">
        <v>514</v>
      </c>
    </row>
    <row r="74" spans="1:25" ht="18" customHeight="1" x14ac:dyDescent="0.2">
      <c r="B74" s="219" t="s">
        <v>312</v>
      </c>
      <c r="C74" s="242"/>
      <c r="D74" s="242"/>
      <c r="E74" s="242"/>
      <c r="F74" s="242"/>
      <c r="G74" s="242"/>
      <c r="H74" s="242"/>
      <c r="I74" s="242"/>
      <c r="J74" s="242"/>
      <c r="K74" s="121"/>
      <c r="L74" s="409"/>
      <c r="M74" s="409"/>
    </row>
    <row r="75" spans="1:25" ht="40.15" customHeight="1" x14ac:dyDescent="0.25">
      <c r="A75" s="547"/>
      <c r="B75" s="1113" t="s">
        <v>393</v>
      </c>
      <c r="C75" s="1113"/>
      <c r="D75" s="1113"/>
      <c r="E75" s="1113"/>
      <c r="F75" s="1113"/>
      <c r="G75" s="1113"/>
      <c r="H75" s="1113"/>
      <c r="I75" s="1113"/>
      <c r="J75" s="1113"/>
      <c r="K75" s="548"/>
      <c r="L75" s="548"/>
      <c r="M75" s="548"/>
    </row>
    <row r="76" spans="1:25" ht="57.75" customHeight="1" x14ac:dyDescent="0.25">
      <c r="A76" s="642" t="s">
        <v>514</v>
      </c>
      <c r="B76" s="484" t="s">
        <v>446</v>
      </c>
      <c r="C76" s="557" t="s">
        <v>447</v>
      </c>
      <c r="D76" s="485" t="s">
        <v>448</v>
      </c>
      <c r="E76" s="556" t="s">
        <v>537</v>
      </c>
      <c r="F76" s="356" t="s">
        <v>119</v>
      </c>
      <c r="G76" s="556" t="s">
        <v>539</v>
      </c>
      <c r="H76" s="559" t="s">
        <v>117</v>
      </c>
      <c r="I76" s="558" t="s">
        <v>540</v>
      </c>
      <c r="J76" s="356" t="s">
        <v>121</v>
      </c>
      <c r="K76" s="556" t="s">
        <v>541</v>
      </c>
      <c r="L76" s="559" t="s">
        <v>123</v>
      </c>
      <c r="M76" s="558" t="s">
        <v>542</v>
      </c>
      <c r="N76" s="356" t="s">
        <v>125</v>
      </c>
      <c r="O76" s="556" t="s">
        <v>543</v>
      </c>
      <c r="P76" s="559" t="s">
        <v>127</v>
      </c>
      <c r="Q76" s="558" t="s">
        <v>544</v>
      </c>
      <c r="R76" s="356" t="s">
        <v>129</v>
      </c>
      <c r="S76" s="556" t="s">
        <v>545</v>
      </c>
      <c r="T76" s="559" t="s">
        <v>131</v>
      </c>
      <c r="U76" s="558" t="s">
        <v>546</v>
      </c>
      <c r="V76" s="356" t="s">
        <v>133</v>
      </c>
      <c r="W76" s="556" t="s">
        <v>538</v>
      </c>
      <c r="X76" s="356" t="s">
        <v>135</v>
      </c>
      <c r="Y76" s="648" t="s">
        <v>176</v>
      </c>
    </row>
    <row r="77" spans="1:25" ht="18" customHeight="1" x14ac:dyDescent="0.2">
      <c r="A77" s="486" t="s">
        <v>493</v>
      </c>
      <c r="B77" s="567"/>
      <c r="C77" s="568"/>
      <c r="D77" s="569"/>
      <c r="E77" s="1161"/>
      <c r="F77" s="576"/>
      <c r="G77" s="1161"/>
      <c r="H77" s="579"/>
      <c r="I77" s="1161"/>
      <c r="J77" s="582"/>
      <c r="K77" s="1161"/>
      <c r="L77" s="579"/>
      <c r="M77" s="1161"/>
      <c r="N77" s="582"/>
      <c r="O77" s="1161"/>
      <c r="P77" s="583"/>
      <c r="Q77" s="1161"/>
      <c r="R77" s="582"/>
      <c r="S77" s="1161"/>
      <c r="T77" s="579"/>
      <c r="U77" s="1161"/>
      <c r="V77" s="582"/>
      <c r="W77" s="1161"/>
      <c r="X77" s="582"/>
      <c r="Y77" s="670" t="str">
        <f>IF(AND(B77="",C77="",D77="",$E$77="",$G$77="",$I$77="",$K$77="",$M$77="",$O$77="",$Q$77="",$S$77="",$U$77="",$W$77=""),"",((177*B77)+(314*C77)+(707*D77)+(((3.14159*(($E$77/2)*($E$77/2)))/100)*F77)+(((3.14159*(($G$77/2)*($G$77/2)))/100)*H77)+(((3.14159*(($I$77/2)*($I$77/2)))/100)*J77)+(((3.14159*(($K$77/2)*($K$77/2)))/100*L77)+(((3.14159*(($M$77/2)*($M$77/2)))/100)*N77)+(((3.14159*(($O$77/2)*($O$77/2)))/100)*P77)+(((3.14159*(($Q$77/2)*($Q$77/2)))/100)*R77)+(((3.14159*(($S$77/2)*($S$77/2)))/100)*T77)+(((3.14159*(($U$77/2)*($U$77/2)))/100)*V77)+(((3.14159*(($W$77/2)*($W$77/2)))/100)*X77))))</f>
        <v/>
      </c>
    </row>
    <row r="78" spans="1:25" ht="18" customHeight="1" x14ac:dyDescent="0.2">
      <c r="A78" s="486" t="s">
        <v>494</v>
      </c>
      <c r="B78" s="570"/>
      <c r="C78" s="571"/>
      <c r="D78" s="572"/>
      <c r="E78" s="1167"/>
      <c r="F78" s="577"/>
      <c r="G78" s="1167"/>
      <c r="H78" s="580"/>
      <c r="I78" s="1167"/>
      <c r="J78" s="577"/>
      <c r="K78" s="1169"/>
      <c r="L78" s="580"/>
      <c r="M78" s="1169"/>
      <c r="N78" s="577"/>
      <c r="O78" s="1169"/>
      <c r="P78" s="580"/>
      <c r="Q78" s="1169"/>
      <c r="R78" s="577"/>
      <c r="S78" s="1169"/>
      <c r="T78" s="580"/>
      <c r="U78" s="1169"/>
      <c r="V78" s="577"/>
      <c r="W78" s="1169"/>
      <c r="X78" s="577"/>
      <c r="Y78" s="670" t="str">
        <f t="shared" ref="Y78:Y88" si="4">IF(AND(B78="",C78="",D78="",$E$77="",$G$77="",$I$77="",$K$77="",$M$77="",$O$77="",$Q$77="",$S$77="",$U$77="",$W$77=""),"",((177*B78)+(314*C78)+(707*D78)+(((3.14159*(($E$77/2)*($E$77/2)))/100)*F78)+(((3.14159*(($G$77/2)*($G$77/2)))/100)*H78)+(((3.14159*(($I$77/2)*($I$77/2)))/100)*J78)+(((3.14159*(($K$77/2)*($K$77/2)))/100*L78)+(((3.14159*(($M$77/2)*($M$77/2)))/100)*N78)+(((3.14159*(($O$77/2)*($O$77/2)))/100)*P78)+(((3.14159*(($Q$77/2)*($Q$77/2)))/100)*R78)+(((3.14159*(($S$77/2)*($S$77/2)))/100)*T78)+(((3.14159*(($U$77/2)*($U$77/2)))/100)*V78)+(((3.14159*(($W$77/2)*($W$77/2)))/100)*X78))))</f>
        <v/>
      </c>
    </row>
    <row r="79" spans="1:25" ht="18" customHeight="1" x14ac:dyDescent="0.2">
      <c r="A79" s="486" t="s">
        <v>495</v>
      </c>
      <c r="B79" s="570"/>
      <c r="C79" s="571"/>
      <c r="D79" s="572"/>
      <c r="E79" s="1167"/>
      <c r="F79" s="577"/>
      <c r="G79" s="1167"/>
      <c r="H79" s="580"/>
      <c r="I79" s="1167"/>
      <c r="J79" s="577"/>
      <c r="K79" s="1169"/>
      <c r="L79" s="580"/>
      <c r="M79" s="1169"/>
      <c r="N79" s="577"/>
      <c r="O79" s="1169"/>
      <c r="P79" s="580"/>
      <c r="Q79" s="1169"/>
      <c r="R79" s="577"/>
      <c r="S79" s="1169"/>
      <c r="T79" s="580"/>
      <c r="U79" s="1169"/>
      <c r="V79" s="577"/>
      <c r="W79" s="1169"/>
      <c r="X79" s="577"/>
      <c r="Y79" s="670" t="str">
        <f t="shared" si="4"/>
        <v/>
      </c>
    </row>
    <row r="80" spans="1:25" ht="18" customHeight="1" x14ac:dyDescent="0.2">
      <c r="A80" s="486" t="s">
        <v>496</v>
      </c>
      <c r="B80" s="570"/>
      <c r="C80" s="571"/>
      <c r="D80" s="572"/>
      <c r="E80" s="1167"/>
      <c r="F80" s="577"/>
      <c r="G80" s="1167"/>
      <c r="H80" s="580"/>
      <c r="I80" s="1167"/>
      <c r="J80" s="577"/>
      <c r="K80" s="1169"/>
      <c r="L80" s="580"/>
      <c r="M80" s="1169"/>
      <c r="N80" s="577"/>
      <c r="O80" s="1169"/>
      <c r="P80" s="580"/>
      <c r="Q80" s="1169"/>
      <c r="R80" s="577"/>
      <c r="S80" s="1169"/>
      <c r="T80" s="580"/>
      <c r="U80" s="1169"/>
      <c r="V80" s="577"/>
      <c r="W80" s="1169"/>
      <c r="X80" s="577"/>
      <c r="Y80" s="670" t="str">
        <f t="shared" si="4"/>
        <v/>
      </c>
    </row>
    <row r="81" spans="1:32" ht="18" customHeight="1" x14ac:dyDescent="0.2">
      <c r="A81" s="486" t="s">
        <v>497</v>
      </c>
      <c r="B81" s="570"/>
      <c r="C81" s="571"/>
      <c r="D81" s="572"/>
      <c r="E81" s="1167"/>
      <c r="F81" s="577"/>
      <c r="G81" s="1167"/>
      <c r="H81" s="580"/>
      <c r="I81" s="1167"/>
      <c r="J81" s="577"/>
      <c r="K81" s="1169"/>
      <c r="L81" s="580"/>
      <c r="M81" s="1169"/>
      <c r="N81" s="577"/>
      <c r="O81" s="1169"/>
      <c r="P81" s="580"/>
      <c r="Q81" s="1169"/>
      <c r="R81" s="577"/>
      <c r="S81" s="1169"/>
      <c r="T81" s="580"/>
      <c r="U81" s="1169"/>
      <c r="V81" s="577"/>
      <c r="W81" s="1169"/>
      <c r="X81" s="577"/>
      <c r="Y81" s="670" t="str">
        <f t="shared" si="4"/>
        <v/>
      </c>
    </row>
    <row r="82" spans="1:32" ht="18" customHeight="1" x14ac:dyDescent="0.2">
      <c r="A82" s="486" t="s">
        <v>498</v>
      </c>
      <c r="B82" s="570"/>
      <c r="C82" s="571"/>
      <c r="D82" s="572"/>
      <c r="E82" s="1167"/>
      <c r="F82" s="577"/>
      <c r="G82" s="1167"/>
      <c r="H82" s="580"/>
      <c r="I82" s="1167"/>
      <c r="J82" s="577"/>
      <c r="K82" s="1169"/>
      <c r="L82" s="580"/>
      <c r="M82" s="1169"/>
      <c r="N82" s="577"/>
      <c r="O82" s="1169"/>
      <c r="P82" s="580"/>
      <c r="Q82" s="1169"/>
      <c r="R82" s="577"/>
      <c r="S82" s="1169"/>
      <c r="T82" s="580"/>
      <c r="U82" s="1169"/>
      <c r="V82" s="577"/>
      <c r="W82" s="1169"/>
      <c r="X82" s="577"/>
      <c r="Y82" s="670" t="str">
        <f t="shared" si="4"/>
        <v/>
      </c>
    </row>
    <row r="83" spans="1:32" ht="18" customHeight="1" x14ac:dyDescent="0.2">
      <c r="A83" s="486" t="s">
        <v>499</v>
      </c>
      <c r="B83" s="570"/>
      <c r="C83" s="571"/>
      <c r="D83" s="572"/>
      <c r="E83" s="1167"/>
      <c r="F83" s="577"/>
      <c r="G83" s="1167"/>
      <c r="H83" s="580"/>
      <c r="I83" s="1167"/>
      <c r="J83" s="577"/>
      <c r="K83" s="1169"/>
      <c r="L83" s="580"/>
      <c r="M83" s="1169"/>
      <c r="N83" s="577"/>
      <c r="O83" s="1169"/>
      <c r="P83" s="580"/>
      <c r="Q83" s="1169"/>
      <c r="R83" s="577"/>
      <c r="S83" s="1169"/>
      <c r="T83" s="580"/>
      <c r="U83" s="1169"/>
      <c r="V83" s="577"/>
      <c r="W83" s="1169"/>
      <c r="X83" s="577"/>
      <c r="Y83" s="670" t="str">
        <f t="shared" si="4"/>
        <v/>
      </c>
    </row>
    <row r="84" spans="1:32" ht="18" customHeight="1" x14ac:dyDescent="0.2">
      <c r="A84" s="486" t="s">
        <v>500</v>
      </c>
      <c r="B84" s="570"/>
      <c r="C84" s="571"/>
      <c r="D84" s="572"/>
      <c r="E84" s="1167"/>
      <c r="F84" s="577"/>
      <c r="G84" s="1167"/>
      <c r="H84" s="580"/>
      <c r="I84" s="1167"/>
      <c r="J84" s="577"/>
      <c r="K84" s="1169"/>
      <c r="L84" s="580"/>
      <c r="M84" s="1169"/>
      <c r="N84" s="577"/>
      <c r="O84" s="1169"/>
      <c r="P84" s="580"/>
      <c r="Q84" s="1169"/>
      <c r="R84" s="577"/>
      <c r="S84" s="1169"/>
      <c r="T84" s="580"/>
      <c r="U84" s="1169"/>
      <c r="V84" s="577"/>
      <c r="W84" s="1169"/>
      <c r="X84" s="577"/>
      <c r="Y84" s="670" t="str">
        <f t="shared" si="4"/>
        <v/>
      </c>
    </row>
    <row r="85" spans="1:32" ht="18" customHeight="1" x14ac:dyDescent="0.2">
      <c r="A85" s="486" t="s">
        <v>501</v>
      </c>
      <c r="B85" s="570"/>
      <c r="C85" s="571"/>
      <c r="D85" s="572"/>
      <c r="E85" s="1167"/>
      <c r="F85" s="577"/>
      <c r="G85" s="1167"/>
      <c r="H85" s="580"/>
      <c r="I85" s="1167"/>
      <c r="J85" s="577"/>
      <c r="K85" s="1169"/>
      <c r="L85" s="580"/>
      <c r="M85" s="1169"/>
      <c r="N85" s="577"/>
      <c r="O85" s="1169"/>
      <c r="P85" s="580"/>
      <c r="Q85" s="1169"/>
      <c r="R85" s="577"/>
      <c r="S85" s="1169"/>
      <c r="T85" s="580"/>
      <c r="U85" s="1169"/>
      <c r="V85" s="577"/>
      <c r="W85" s="1169"/>
      <c r="X85" s="577"/>
      <c r="Y85" s="670" t="str">
        <f t="shared" si="4"/>
        <v/>
      </c>
    </row>
    <row r="86" spans="1:32" ht="18" customHeight="1" x14ac:dyDescent="0.2">
      <c r="A86" s="486" t="s">
        <v>502</v>
      </c>
      <c r="B86" s="570"/>
      <c r="C86" s="571"/>
      <c r="D86" s="572"/>
      <c r="E86" s="1167"/>
      <c r="F86" s="577"/>
      <c r="G86" s="1167"/>
      <c r="H86" s="580"/>
      <c r="I86" s="1167"/>
      <c r="J86" s="577"/>
      <c r="K86" s="1169"/>
      <c r="L86" s="580"/>
      <c r="M86" s="1169"/>
      <c r="N86" s="577"/>
      <c r="O86" s="1169"/>
      <c r="P86" s="580"/>
      <c r="Q86" s="1169"/>
      <c r="R86" s="577"/>
      <c r="S86" s="1169"/>
      <c r="T86" s="580"/>
      <c r="U86" s="1169"/>
      <c r="V86" s="577"/>
      <c r="W86" s="1169"/>
      <c r="X86" s="577"/>
      <c r="Y86" s="670" t="str">
        <f t="shared" si="4"/>
        <v/>
      </c>
    </row>
    <row r="87" spans="1:32" ht="18" customHeight="1" x14ac:dyDescent="0.2">
      <c r="A87" s="486" t="s">
        <v>503</v>
      </c>
      <c r="B87" s="570"/>
      <c r="C87" s="571"/>
      <c r="D87" s="572"/>
      <c r="E87" s="1167"/>
      <c r="F87" s="577"/>
      <c r="G87" s="1167"/>
      <c r="H87" s="580"/>
      <c r="I87" s="1167"/>
      <c r="J87" s="577"/>
      <c r="K87" s="1169"/>
      <c r="L87" s="580"/>
      <c r="M87" s="1169"/>
      <c r="N87" s="577"/>
      <c r="O87" s="1169"/>
      <c r="P87" s="580"/>
      <c r="Q87" s="1169"/>
      <c r="R87" s="577"/>
      <c r="S87" s="1169"/>
      <c r="T87" s="580"/>
      <c r="U87" s="1169"/>
      <c r="V87" s="577"/>
      <c r="W87" s="1169"/>
      <c r="X87" s="577"/>
      <c r="Y87" s="670" t="str">
        <f t="shared" si="4"/>
        <v/>
      </c>
    </row>
    <row r="88" spans="1:32" ht="18" customHeight="1" x14ac:dyDescent="0.2">
      <c r="A88" s="488" t="s">
        <v>504</v>
      </c>
      <c r="B88" s="573"/>
      <c r="C88" s="574"/>
      <c r="D88" s="575"/>
      <c r="E88" s="1167"/>
      <c r="F88" s="578"/>
      <c r="G88" s="1167"/>
      <c r="H88" s="581"/>
      <c r="I88" s="1167"/>
      <c r="J88" s="578"/>
      <c r="K88" s="1169"/>
      <c r="L88" s="581"/>
      <c r="M88" s="1169"/>
      <c r="N88" s="578"/>
      <c r="O88" s="1169"/>
      <c r="P88" s="581"/>
      <c r="Q88" s="1169"/>
      <c r="R88" s="578"/>
      <c r="S88" s="1169"/>
      <c r="T88" s="581"/>
      <c r="U88" s="1169"/>
      <c r="V88" s="578"/>
      <c r="W88" s="1169"/>
      <c r="X88" s="578"/>
      <c r="Y88" s="670" t="str">
        <f t="shared" si="4"/>
        <v/>
      </c>
    </row>
    <row r="89" spans="1:32" s="199" customFormat="1" ht="18" customHeight="1" x14ac:dyDescent="0.25">
      <c r="A89" s="489" t="s">
        <v>73</v>
      </c>
      <c r="B89" s="664" t="str">
        <f>IF(AND(B77="", B78="",B79="",B80="",B81="",B82="", B83="",B84="",B85="",B86="",B87="", B88=""), "", SUM(B77:B88))</f>
        <v/>
      </c>
      <c r="C89" s="664" t="str">
        <f>IF(AND(C77="", C78="",C79="",C80="",C81="",C82="", C83="",C84="",C85="",C86="",C87="", C88=""), "", SUM(C77:C88))</f>
        <v/>
      </c>
      <c r="D89" s="664" t="str">
        <f>IF(AND(D77="", D78="",D79="",D80="",D81="",D82="", D83="",D84="",D85="",D86="",D87="", D88=""), "", SUM(D77:D88))</f>
        <v/>
      </c>
      <c r="E89" s="1168"/>
      <c r="F89" s="660" t="str">
        <f>IF(AND(F77="", F78="",F79="",F80="",F81="",F82="", F83="",F84="",F85="",F86="",F87="", F88=""), "", SUM(F77:F88))</f>
        <v/>
      </c>
      <c r="G89" s="1168"/>
      <c r="H89" s="660" t="str">
        <f>IF(AND(H77="", H78="",H79="",H80="",H81="",H82="", H83="",H84="",H85="",H86="",H87="", H88=""), "", SUM(H77:H88))</f>
        <v/>
      </c>
      <c r="I89" s="1168"/>
      <c r="J89" s="663" t="str">
        <f>IF(AND(J77="", J78="",J79="",J80="",J81="",J82="", J83="",J84="",J85="",J86="",J87="", J88=""), "", SUM(J77:J88))</f>
        <v/>
      </c>
      <c r="K89" s="1170"/>
      <c r="L89" s="660" t="str">
        <f>IF(AND(L77="", L78="",L79="",L80="",L81="",L82="", L83="",L84="",L85="",L86="",L87="", L88=""), "", SUM(L77:L88))</f>
        <v/>
      </c>
      <c r="M89" s="1170"/>
      <c r="N89" s="663" t="str">
        <f>IF(AND(N77="", N78="",N79="",N80="",N81="",N82="", N83="",N84="",N85="",N86="",N87="", N88=""), "", SUM(N77:N88))</f>
        <v/>
      </c>
      <c r="O89" s="1170"/>
      <c r="P89" s="660" t="str">
        <f>IF(AND(P77="", P78="",P79="",P80="",P81="",P82="", P83="",P84="",P85="",P86="",P87="", P88=""), "", SUM(P77:P88))</f>
        <v/>
      </c>
      <c r="Q89" s="1170"/>
      <c r="R89" s="663" t="str">
        <f>IF(AND(R77="", R78="",R79="",R80="",R81="",R82="", R83="",R84="",R85="",R86="",R87="", R88=""), "", SUM(R77:R88))</f>
        <v/>
      </c>
      <c r="S89" s="1170"/>
      <c r="T89" s="660" t="str">
        <f>IF(AND(T77="", T78="",T79="",T80="",T81="",T82="", T83="",T84="",T85="",T86="",T87="", T88=""), "", SUM(T77:T88))</f>
        <v/>
      </c>
      <c r="U89" s="1170"/>
      <c r="V89" s="663" t="str">
        <f>IF(AND(V77="", V78="",V79="",V80="",V81="",V82="", V83="",V84="",V85="",V86="",V87="", V88=""), "", SUM(V77:V88))</f>
        <v/>
      </c>
      <c r="W89" s="1170"/>
      <c r="X89" s="660" t="str">
        <f>IF(AND(X77="", X78="",X79="",X80="",X81="",X82="", X83="",X84="",X85="",X86="",X87="", X88=""), "", SUM(X77:X88))</f>
        <v/>
      </c>
      <c r="Y89" s="671" t="str">
        <f>IF(AND(B89="",C89="",D89="",$E$77="",$G$77="",$I$77="",$K$77="",$M$77="",$O$77="",$Q$77="",$S$77="",$U$77="",$W$77=""),"",((177*IF(AND(B89=""),0,B89))+(314*IF(AND(C89=""),0,C89))+(707*IF(AND(D89=""),0,D89))+(((3.14159*(($E$77/2)*($E$77/2)))/100)*IF(AND(F89=""),0,F89))+(((3.14159*(($G$77/2)*($G$77/2)))/100)*IF(AND(H89=""),0,H89))+(((3.14159*(($I$77/2)*($I$77/2)))/100)*IF(AND(J89=""),0,J89))+(((3.14159*(($K$77/2)*($K$77/2)))/100*IF(AND(L89=""),0,L89))+(((3.14159*(($M$77/2)*($M$77/2)))/100)*IF(AND(N89=""),0,N89))+(((3.14159*(($O$77/2)*($O$77/2)))/100)*IF(AND(P89=""),0,P89))+(((3.14159*(($Q$77/2)*($Q$77/2)))/100)*IF(AND(R89=""),0,R89))+(((3.14159*(($S$77/2)*($S$77/2)))/100)*IF(AND(T89=""),0, T89))+(((3.14159*(($U$77/2)*($U$77/2)))/100)*IF(AND(V89=""),0,V89))+(((3.14159*(($W$77/2)*($W$77/2)))/100)*IF(AND(X89=""),0,X89)))))</f>
        <v/>
      </c>
    </row>
    <row r="91" spans="1:32" ht="18.600000000000001" customHeight="1" x14ac:dyDescent="0.2">
      <c r="B91" s="219" t="s">
        <v>313</v>
      </c>
      <c r="C91" s="242"/>
      <c r="D91" s="242"/>
      <c r="E91" s="242"/>
      <c r="F91" s="242"/>
      <c r="G91" s="242"/>
      <c r="H91" s="242"/>
      <c r="I91" s="242"/>
      <c r="J91" s="242"/>
      <c r="K91" s="121"/>
      <c r="L91" s="121"/>
      <c r="M91" s="121"/>
    </row>
    <row r="92" spans="1:32" ht="49.15" customHeight="1" x14ac:dyDescent="0.25">
      <c r="B92" s="1113" t="s">
        <v>394</v>
      </c>
      <c r="C92" s="1113"/>
      <c r="D92" s="1113"/>
      <c r="E92" s="1113"/>
      <c r="F92" s="1113"/>
      <c r="G92" s="1113"/>
      <c r="H92" s="1113"/>
      <c r="I92" s="1113"/>
      <c r="J92" s="1113"/>
    </row>
    <row r="93" spans="1:32" ht="78.75" x14ac:dyDescent="0.25">
      <c r="A93" s="642" t="s">
        <v>514</v>
      </c>
      <c r="B93" s="556" t="s">
        <v>326</v>
      </c>
      <c r="C93" s="556" t="s">
        <v>327</v>
      </c>
      <c r="D93" s="485" t="s">
        <v>570</v>
      </c>
      <c r="E93" s="556" t="s">
        <v>328</v>
      </c>
      <c r="F93" s="556" t="s">
        <v>329</v>
      </c>
      <c r="G93" s="485" t="s">
        <v>571</v>
      </c>
      <c r="H93" s="556" t="s">
        <v>330</v>
      </c>
      <c r="I93" s="556" t="s">
        <v>331</v>
      </c>
      <c r="J93" s="485" t="s">
        <v>572</v>
      </c>
      <c r="K93" s="556" t="s">
        <v>332</v>
      </c>
      <c r="L93" s="556" t="s">
        <v>333</v>
      </c>
      <c r="M93" s="485" t="s">
        <v>573</v>
      </c>
      <c r="N93" s="556" t="s">
        <v>334</v>
      </c>
      <c r="O93" s="556" t="s">
        <v>335</v>
      </c>
      <c r="P93" s="485" t="s">
        <v>574</v>
      </c>
      <c r="Q93" s="556" t="s">
        <v>336</v>
      </c>
      <c r="R93" s="556" t="s">
        <v>337</v>
      </c>
      <c r="S93" s="485" t="s">
        <v>575</v>
      </c>
      <c r="T93" s="556" t="s">
        <v>338</v>
      </c>
      <c r="U93" s="556" t="s">
        <v>339</v>
      </c>
      <c r="V93" s="485" t="s">
        <v>576</v>
      </c>
      <c r="W93" s="556" t="s">
        <v>340</v>
      </c>
      <c r="X93" s="556" t="s">
        <v>341</v>
      </c>
      <c r="Y93" s="485" t="s">
        <v>577</v>
      </c>
      <c r="Z93" s="556" t="s">
        <v>342</v>
      </c>
      <c r="AA93" s="556" t="s">
        <v>343</v>
      </c>
      <c r="AB93" s="485" t="s">
        <v>578</v>
      </c>
      <c r="AC93" s="556" t="s">
        <v>344</v>
      </c>
      <c r="AD93" s="556" t="s">
        <v>345</v>
      </c>
      <c r="AE93" s="485" t="s">
        <v>579</v>
      </c>
      <c r="AF93" s="648" t="s">
        <v>176</v>
      </c>
    </row>
    <row r="94" spans="1:32" ht="18" customHeight="1" x14ac:dyDescent="0.2">
      <c r="A94" s="486" t="s">
        <v>493</v>
      </c>
      <c r="B94" s="1161"/>
      <c r="C94" s="1161"/>
      <c r="D94" s="569"/>
      <c r="E94" s="1161"/>
      <c r="F94" s="1161"/>
      <c r="G94" s="569"/>
      <c r="H94" s="1161"/>
      <c r="I94" s="1161"/>
      <c r="J94" s="569"/>
      <c r="K94" s="1161"/>
      <c r="L94" s="1161"/>
      <c r="M94" s="569"/>
      <c r="N94" s="1161"/>
      <c r="O94" s="1161"/>
      <c r="P94" s="569"/>
      <c r="Q94" s="1161"/>
      <c r="R94" s="1161"/>
      <c r="S94" s="569"/>
      <c r="T94" s="1161"/>
      <c r="U94" s="1161"/>
      <c r="V94" s="569"/>
      <c r="W94" s="1161"/>
      <c r="X94" s="1161"/>
      <c r="Y94" s="569"/>
      <c r="Z94" s="1161"/>
      <c r="AA94" s="1161"/>
      <c r="AB94" s="569"/>
      <c r="AC94" s="1161"/>
      <c r="AD94" s="1161"/>
      <c r="AE94" s="569"/>
      <c r="AF94" s="670" t="str">
        <f>IF(AND($B$94="",$C$94="",$E$94="",$F$94="",$H$94="",$I$94="",$K$94="",$L$94="",$N$94="",$O$94="",$Q$94="",$R$94="",$T$94="",$U$94="",$W$94="",$X$94="",$Z$94="",$AA$94="",$AC$94="",$AD$94=""),"",(((($B$94*$C$94)/100)*(D94))+((($E$94*$F$94)/100)*(G94))+((($H$94*$I$94)/100)*(J94))+((($K$94*$L$94)/100)*(M94))+((($N$94*$O$94)/100)*(P94))+((($Q$94*$R$94)/100)*(S94))+((($T$94*$U$94)/100)*(V94))+((($W$94*$X$94)/100)*(Y94))+((($Z$94*$AA$94)/100)*(AB94))+((($AC$94*$AD$94)/100)*(AE94))))</f>
        <v/>
      </c>
    </row>
    <row r="95" spans="1:32" ht="18" customHeight="1" x14ac:dyDescent="0.2">
      <c r="A95" s="486" t="s">
        <v>494</v>
      </c>
      <c r="B95" s="1162"/>
      <c r="C95" s="1162"/>
      <c r="D95" s="572"/>
      <c r="E95" s="1162"/>
      <c r="F95" s="1162"/>
      <c r="G95" s="572"/>
      <c r="H95" s="1162"/>
      <c r="I95" s="1162"/>
      <c r="J95" s="572"/>
      <c r="K95" s="1171"/>
      <c r="L95" s="1171"/>
      <c r="M95" s="572"/>
      <c r="N95" s="1171"/>
      <c r="O95" s="1171"/>
      <c r="P95" s="572"/>
      <c r="Q95" s="1171"/>
      <c r="R95" s="1171"/>
      <c r="S95" s="572"/>
      <c r="T95" s="1171"/>
      <c r="U95" s="1171"/>
      <c r="V95" s="572"/>
      <c r="W95" s="1171"/>
      <c r="X95" s="1171"/>
      <c r="Y95" s="572"/>
      <c r="Z95" s="1171"/>
      <c r="AA95" s="1171"/>
      <c r="AB95" s="572"/>
      <c r="AC95" s="1171"/>
      <c r="AD95" s="1171"/>
      <c r="AE95" s="572"/>
      <c r="AF95" s="670" t="str">
        <f t="shared" ref="AF95:AF105" si="5">IF(AND($B$94="",$C$94="",$E$94="",$F$94="",$H$94="",$I$94="",$K$94="",$L$94="",$N$94="",$O$94="",$Q$94="",$R$94="",$T$94="",$U$94="",$W$94="",$X$94="",$Z$94="",$AA$94="",$AC$94="",$AD$94=""),"",(((($B$94*$C$94)/100)*(D95))+((($E$94*$F$94)/100)*(G95))+((($H$94*$I$94)/100)*(J95))+((($K$94*$L$94)/100)*(M95))+((($N$94*$O$94)/100)*(P95))+((($Q$94*$R$94)/100)*(S95))+((($T$94*$U$94)/100)*(V95))+((($W$94*$X$94)/100)*(Y95))+((($Z$94*$AA$94)/100)*(AB95))+((($AC$94*$AD$94)/100)*(AE95))))</f>
        <v/>
      </c>
    </row>
    <row r="96" spans="1:32" ht="18" customHeight="1" x14ac:dyDescent="0.2">
      <c r="A96" s="486" t="s">
        <v>495</v>
      </c>
      <c r="B96" s="1162"/>
      <c r="C96" s="1162"/>
      <c r="D96" s="572"/>
      <c r="E96" s="1162"/>
      <c r="F96" s="1162"/>
      <c r="G96" s="572"/>
      <c r="H96" s="1162"/>
      <c r="I96" s="1162"/>
      <c r="J96" s="572"/>
      <c r="K96" s="1171"/>
      <c r="L96" s="1171"/>
      <c r="M96" s="572"/>
      <c r="N96" s="1171"/>
      <c r="O96" s="1171"/>
      <c r="P96" s="572"/>
      <c r="Q96" s="1171"/>
      <c r="R96" s="1171"/>
      <c r="S96" s="572"/>
      <c r="T96" s="1171"/>
      <c r="U96" s="1171"/>
      <c r="V96" s="572"/>
      <c r="W96" s="1171"/>
      <c r="X96" s="1171"/>
      <c r="Y96" s="572"/>
      <c r="Z96" s="1171"/>
      <c r="AA96" s="1171"/>
      <c r="AB96" s="572"/>
      <c r="AC96" s="1171"/>
      <c r="AD96" s="1171"/>
      <c r="AE96" s="572"/>
      <c r="AF96" s="670" t="str">
        <f t="shared" si="5"/>
        <v/>
      </c>
    </row>
    <row r="97" spans="1:32" ht="18" customHeight="1" x14ac:dyDescent="0.2">
      <c r="A97" s="486" t="s">
        <v>496</v>
      </c>
      <c r="B97" s="1162"/>
      <c r="C97" s="1162"/>
      <c r="D97" s="572"/>
      <c r="E97" s="1162"/>
      <c r="F97" s="1162"/>
      <c r="G97" s="572"/>
      <c r="H97" s="1162"/>
      <c r="I97" s="1162"/>
      <c r="J97" s="572"/>
      <c r="K97" s="1171"/>
      <c r="L97" s="1171"/>
      <c r="M97" s="572"/>
      <c r="N97" s="1171"/>
      <c r="O97" s="1171"/>
      <c r="P97" s="572"/>
      <c r="Q97" s="1171"/>
      <c r="R97" s="1171"/>
      <c r="S97" s="572"/>
      <c r="T97" s="1171"/>
      <c r="U97" s="1171"/>
      <c r="V97" s="572"/>
      <c r="W97" s="1171"/>
      <c r="X97" s="1171"/>
      <c r="Y97" s="572"/>
      <c r="Z97" s="1171"/>
      <c r="AA97" s="1171"/>
      <c r="AB97" s="572"/>
      <c r="AC97" s="1171"/>
      <c r="AD97" s="1171"/>
      <c r="AE97" s="572"/>
      <c r="AF97" s="670" t="str">
        <f t="shared" si="5"/>
        <v/>
      </c>
    </row>
    <row r="98" spans="1:32" ht="18" customHeight="1" x14ac:dyDescent="0.2">
      <c r="A98" s="486" t="s">
        <v>497</v>
      </c>
      <c r="B98" s="1162"/>
      <c r="C98" s="1162"/>
      <c r="D98" s="572"/>
      <c r="E98" s="1162"/>
      <c r="F98" s="1162"/>
      <c r="G98" s="572"/>
      <c r="H98" s="1162"/>
      <c r="I98" s="1162"/>
      <c r="J98" s="572"/>
      <c r="K98" s="1171"/>
      <c r="L98" s="1171"/>
      <c r="M98" s="572"/>
      <c r="N98" s="1171"/>
      <c r="O98" s="1171"/>
      <c r="P98" s="572"/>
      <c r="Q98" s="1171"/>
      <c r="R98" s="1171"/>
      <c r="S98" s="572"/>
      <c r="T98" s="1171"/>
      <c r="U98" s="1171"/>
      <c r="V98" s="572"/>
      <c r="W98" s="1171"/>
      <c r="X98" s="1171"/>
      <c r="Y98" s="572"/>
      <c r="Z98" s="1171"/>
      <c r="AA98" s="1171"/>
      <c r="AB98" s="572"/>
      <c r="AC98" s="1171"/>
      <c r="AD98" s="1171"/>
      <c r="AE98" s="572"/>
      <c r="AF98" s="670" t="str">
        <f t="shared" si="5"/>
        <v/>
      </c>
    </row>
    <row r="99" spans="1:32" ht="18" customHeight="1" x14ac:dyDescent="0.2">
      <c r="A99" s="486" t="s">
        <v>498</v>
      </c>
      <c r="B99" s="1162"/>
      <c r="C99" s="1162"/>
      <c r="D99" s="572"/>
      <c r="E99" s="1162"/>
      <c r="F99" s="1162"/>
      <c r="G99" s="572"/>
      <c r="H99" s="1162"/>
      <c r="I99" s="1162"/>
      <c r="J99" s="572"/>
      <c r="K99" s="1171"/>
      <c r="L99" s="1171"/>
      <c r="M99" s="572"/>
      <c r="N99" s="1171"/>
      <c r="O99" s="1171"/>
      <c r="P99" s="572"/>
      <c r="Q99" s="1171"/>
      <c r="R99" s="1171"/>
      <c r="S99" s="572"/>
      <c r="T99" s="1171"/>
      <c r="U99" s="1171"/>
      <c r="V99" s="572"/>
      <c r="W99" s="1171"/>
      <c r="X99" s="1171"/>
      <c r="Y99" s="572"/>
      <c r="Z99" s="1171"/>
      <c r="AA99" s="1171"/>
      <c r="AB99" s="572"/>
      <c r="AC99" s="1171"/>
      <c r="AD99" s="1171"/>
      <c r="AE99" s="572"/>
      <c r="AF99" s="670" t="str">
        <f t="shared" si="5"/>
        <v/>
      </c>
    </row>
    <row r="100" spans="1:32" ht="18" customHeight="1" x14ac:dyDescent="0.2">
      <c r="A100" s="486" t="s">
        <v>499</v>
      </c>
      <c r="B100" s="1162"/>
      <c r="C100" s="1162"/>
      <c r="D100" s="572"/>
      <c r="E100" s="1162"/>
      <c r="F100" s="1162"/>
      <c r="G100" s="572"/>
      <c r="H100" s="1162"/>
      <c r="I100" s="1162"/>
      <c r="J100" s="572"/>
      <c r="K100" s="1171"/>
      <c r="L100" s="1171"/>
      <c r="M100" s="572"/>
      <c r="N100" s="1171"/>
      <c r="O100" s="1171"/>
      <c r="P100" s="572"/>
      <c r="Q100" s="1171"/>
      <c r="R100" s="1171"/>
      <c r="S100" s="572"/>
      <c r="T100" s="1171"/>
      <c r="U100" s="1171"/>
      <c r="V100" s="572"/>
      <c r="W100" s="1171"/>
      <c r="X100" s="1171"/>
      <c r="Y100" s="572"/>
      <c r="Z100" s="1171"/>
      <c r="AA100" s="1171"/>
      <c r="AB100" s="572"/>
      <c r="AC100" s="1171"/>
      <c r="AD100" s="1171"/>
      <c r="AE100" s="572"/>
      <c r="AF100" s="670" t="str">
        <f t="shared" si="5"/>
        <v/>
      </c>
    </row>
    <row r="101" spans="1:32" ht="18" customHeight="1" x14ac:dyDescent="0.2">
      <c r="A101" s="486" t="s">
        <v>500</v>
      </c>
      <c r="B101" s="1162"/>
      <c r="C101" s="1162"/>
      <c r="D101" s="572"/>
      <c r="E101" s="1162"/>
      <c r="F101" s="1162"/>
      <c r="G101" s="572"/>
      <c r="H101" s="1162"/>
      <c r="I101" s="1162"/>
      <c r="J101" s="572"/>
      <c r="K101" s="1171"/>
      <c r="L101" s="1171"/>
      <c r="M101" s="572"/>
      <c r="N101" s="1171"/>
      <c r="O101" s="1171"/>
      <c r="P101" s="572"/>
      <c r="Q101" s="1171"/>
      <c r="R101" s="1171"/>
      <c r="S101" s="572"/>
      <c r="T101" s="1171"/>
      <c r="U101" s="1171"/>
      <c r="V101" s="572"/>
      <c r="W101" s="1171"/>
      <c r="X101" s="1171"/>
      <c r="Y101" s="572"/>
      <c r="Z101" s="1171"/>
      <c r="AA101" s="1171"/>
      <c r="AB101" s="572"/>
      <c r="AC101" s="1171"/>
      <c r="AD101" s="1171"/>
      <c r="AE101" s="572"/>
      <c r="AF101" s="670" t="str">
        <f t="shared" si="5"/>
        <v/>
      </c>
    </row>
    <row r="102" spans="1:32" ht="18" customHeight="1" x14ac:dyDescent="0.2">
      <c r="A102" s="486" t="s">
        <v>501</v>
      </c>
      <c r="B102" s="1162"/>
      <c r="C102" s="1162"/>
      <c r="D102" s="572"/>
      <c r="E102" s="1162"/>
      <c r="F102" s="1162"/>
      <c r="G102" s="572"/>
      <c r="H102" s="1162"/>
      <c r="I102" s="1162"/>
      <c r="J102" s="572"/>
      <c r="K102" s="1171"/>
      <c r="L102" s="1171"/>
      <c r="M102" s="572"/>
      <c r="N102" s="1171"/>
      <c r="O102" s="1171"/>
      <c r="P102" s="572"/>
      <c r="Q102" s="1171"/>
      <c r="R102" s="1171"/>
      <c r="S102" s="572"/>
      <c r="T102" s="1171"/>
      <c r="U102" s="1171"/>
      <c r="V102" s="572"/>
      <c r="W102" s="1171"/>
      <c r="X102" s="1171"/>
      <c r="Y102" s="572"/>
      <c r="Z102" s="1171"/>
      <c r="AA102" s="1171"/>
      <c r="AB102" s="572"/>
      <c r="AC102" s="1171"/>
      <c r="AD102" s="1171"/>
      <c r="AE102" s="572"/>
      <c r="AF102" s="670" t="str">
        <f t="shared" si="5"/>
        <v/>
      </c>
    </row>
    <row r="103" spans="1:32" ht="18" customHeight="1" x14ac:dyDescent="0.2">
      <c r="A103" s="486" t="s">
        <v>502</v>
      </c>
      <c r="B103" s="1162"/>
      <c r="C103" s="1162"/>
      <c r="D103" s="572"/>
      <c r="E103" s="1162"/>
      <c r="F103" s="1162"/>
      <c r="G103" s="572"/>
      <c r="H103" s="1162"/>
      <c r="I103" s="1162"/>
      <c r="J103" s="572"/>
      <c r="K103" s="1171"/>
      <c r="L103" s="1171"/>
      <c r="M103" s="572"/>
      <c r="N103" s="1171"/>
      <c r="O103" s="1171"/>
      <c r="P103" s="572"/>
      <c r="Q103" s="1171"/>
      <c r="R103" s="1171"/>
      <c r="S103" s="572"/>
      <c r="T103" s="1171"/>
      <c r="U103" s="1171"/>
      <c r="V103" s="572"/>
      <c r="W103" s="1171"/>
      <c r="X103" s="1171"/>
      <c r="Y103" s="572"/>
      <c r="Z103" s="1171"/>
      <c r="AA103" s="1171"/>
      <c r="AB103" s="572"/>
      <c r="AC103" s="1171"/>
      <c r="AD103" s="1171"/>
      <c r="AE103" s="572"/>
      <c r="AF103" s="670" t="str">
        <f t="shared" si="5"/>
        <v/>
      </c>
    </row>
    <row r="104" spans="1:32" ht="18" customHeight="1" x14ac:dyDescent="0.2">
      <c r="A104" s="486" t="s">
        <v>503</v>
      </c>
      <c r="B104" s="1162"/>
      <c r="C104" s="1162"/>
      <c r="D104" s="572"/>
      <c r="E104" s="1162"/>
      <c r="F104" s="1162"/>
      <c r="G104" s="572"/>
      <c r="H104" s="1162"/>
      <c r="I104" s="1162"/>
      <c r="J104" s="572"/>
      <c r="K104" s="1171"/>
      <c r="L104" s="1171"/>
      <c r="M104" s="572"/>
      <c r="N104" s="1171"/>
      <c r="O104" s="1171"/>
      <c r="P104" s="572"/>
      <c r="Q104" s="1171"/>
      <c r="R104" s="1171"/>
      <c r="S104" s="572"/>
      <c r="T104" s="1171"/>
      <c r="U104" s="1171"/>
      <c r="V104" s="572"/>
      <c r="W104" s="1171"/>
      <c r="X104" s="1171"/>
      <c r="Y104" s="572"/>
      <c r="Z104" s="1171"/>
      <c r="AA104" s="1171"/>
      <c r="AB104" s="572"/>
      <c r="AC104" s="1171"/>
      <c r="AD104" s="1171"/>
      <c r="AE104" s="572"/>
      <c r="AF104" s="670" t="str">
        <f t="shared" si="5"/>
        <v/>
      </c>
    </row>
    <row r="105" spans="1:32" ht="18" customHeight="1" x14ac:dyDescent="0.2">
      <c r="A105" s="488" t="s">
        <v>504</v>
      </c>
      <c r="B105" s="1162"/>
      <c r="C105" s="1162"/>
      <c r="D105" s="575"/>
      <c r="E105" s="1162"/>
      <c r="F105" s="1162"/>
      <c r="G105" s="575"/>
      <c r="H105" s="1162"/>
      <c r="I105" s="1162"/>
      <c r="J105" s="575"/>
      <c r="K105" s="1171"/>
      <c r="L105" s="1171"/>
      <c r="M105" s="575"/>
      <c r="N105" s="1171"/>
      <c r="O105" s="1171"/>
      <c r="P105" s="575"/>
      <c r="Q105" s="1171"/>
      <c r="R105" s="1171"/>
      <c r="S105" s="575"/>
      <c r="T105" s="1171"/>
      <c r="U105" s="1171"/>
      <c r="V105" s="575"/>
      <c r="W105" s="1171"/>
      <c r="X105" s="1171"/>
      <c r="Y105" s="575"/>
      <c r="Z105" s="1171"/>
      <c r="AA105" s="1171"/>
      <c r="AB105" s="575"/>
      <c r="AC105" s="1171"/>
      <c r="AD105" s="1171"/>
      <c r="AE105" s="575"/>
      <c r="AF105" s="670" t="str">
        <f t="shared" si="5"/>
        <v/>
      </c>
    </row>
    <row r="106" spans="1:32" s="199" customFormat="1" ht="18" customHeight="1" x14ac:dyDescent="0.25">
      <c r="A106" s="489" t="s">
        <v>73</v>
      </c>
      <c r="B106" s="1163"/>
      <c r="C106" s="1163"/>
      <c r="D106" s="662" t="str">
        <f>IF(AND(D94="", D95="",D96="",D97="",D98="",D99="", D100="",D101="",D102="",D103="",D104="", D105=""), "", SUM(D94:D105))</f>
        <v/>
      </c>
      <c r="E106" s="1163"/>
      <c r="F106" s="1163"/>
      <c r="G106" s="662" t="str">
        <f>IF(AND(G94="", G95="",G96="",G97="",G98="",G99="", G100="",G101="",G102="",G103="",G104="", G105=""), "", SUM(G94:G105))</f>
        <v/>
      </c>
      <c r="H106" s="1163"/>
      <c r="I106" s="1163"/>
      <c r="J106" s="662" t="str">
        <f>IF(AND(J94="", J95="",J96="",J97="",J98="",J99="", J100="",J101="",J102="",J103="",J104="", J105=""), "", SUM(J94:J105))</f>
        <v/>
      </c>
      <c r="K106" s="1172"/>
      <c r="L106" s="1172"/>
      <c r="M106" s="662" t="str">
        <f>IF(AND(M94="", M95="",M96="",M97="",M98="",M99="", M100="",M101="",M102="",M103="",M104="", M105=""), "", SUM(M94:M105))</f>
        <v/>
      </c>
      <c r="N106" s="1172"/>
      <c r="O106" s="1172"/>
      <c r="P106" s="662" t="str">
        <f>IF(AND(P94="", P95="",P96="",P97="",P98="",P99="", P100="",P101="",P102="",P103="",P104="", P105=""), "", SUM(P94:P105))</f>
        <v/>
      </c>
      <c r="Q106" s="1172"/>
      <c r="R106" s="1172"/>
      <c r="S106" s="662" t="str">
        <f>IF(AND(S94="", S95="",S96="",S97="",S98="",S99="", S100="",S101="",S102="",S103="",S104="", S105=""), "", SUM(S94:S105))</f>
        <v/>
      </c>
      <c r="T106" s="1172"/>
      <c r="U106" s="1172"/>
      <c r="V106" s="662" t="str">
        <f>IF(AND(V94="", V95="",V96="",V97="",V98="",V99="", V100="",V101="",V102="",V103="",V104="", V105=""), "", SUM(V94:V105))</f>
        <v/>
      </c>
      <c r="W106" s="1172"/>
      <c r="X106" s="1172"/>
      <c r="Y106" s="662" t="str">
        <f>IF(AND(Y94="", Y95="",Y96="",Y97="",Y98="",Y99="", Y100="",Y101="",Y102="",Y103="",Y104="", Y105=""), "", SUM(Y94:Y105))</f>
        <v/>
      </c>
      <c r="Z106" s="1172"/>
      <c r="AA106" s="1172"/>
      <c r="AB106" s="662" t="str">
        <f>IF(AND(AB94="", AB95="",AB96="",AB97="",AB98="",AB99="", AB100="",AB101="",AB102="",AB103="",AB104="", AB105=""), "", SUM(AB94:AB105))</f>
        <v/>
      </c>
      <c r="AC106" s="1172"/>
      <c r="AD106" s="1172"/>
      <c r="AE106" s="662" t="str">
        <f>IF(AND(AE94="", AE95="",AE96="",AE97="",AE98="",AE99="", AE100="",AE101="",AE102="",AE103="",AE104="", AE105=""), "", SUM(AE94:AE105))</f>
        <v/>
      </c>
      <c r="AF106" s="671" t="str">
        <f>IF(AND($B$94="",$C$94="",$E$94="",$F$94="",$H$94="",$I$94="",$K$94="",$L$94="",$N$94="",$O$94="",$Q$94="",$R$94="",$T$94="",$U$94="",$W$94="",$X$94="",$Z$94="",$AA$94="",$AC$94="",$AD$94=""),"",(((($B$94*$C$94)/100)*IF(AND(D106=""),0,D106))+((($E$94*$F$94)/100)*IF(AND(G106=""),0,G106))+((($H$94*$I$94)/100)*IF(AND(J106=""),0,J106))+((($K$94*$L$94)/100)*IF(AND(M106=""),0,M106))+((($N$94*$O$94)/100)*IF(AND(P106=""),0,P106))+((($Q$94*$R$94)/100)*IF(AND(S106=""),0,S106))+((($T$94*$U$94)/100)*IF(AND(V106=""),0,V106))+((($W$94*$X$94)/100)*IF(AND(Y106=""),0,Y106))+((($Z$94*$AA$94)/100)*IF(AND(AB106=""),0,AB106))+((($AC$94*$AD$94)/100)*IF(AND(AE106=""),0,AE106))))</f>
        <v/>
      </c>
    </row>
    <row r="108" spans="1:32" ht="18.600000000000001" customHeight="1" x14ac:dyDescent="0.2">
      <c r="B108" s="219" t="s">
        <v>314</v>
      </c>
      <c r="C108" s="242"/>
      <c r="D108" s="242"/>
      <c r="E108" s="242"/>
      <c r="F108" s="242"/>
      <c r="G108" s="242"/>
      <c r="H108" s="242"/>
      <c r="I108" s="242"/>
      <c r="J108" s="242"/>
      <c r="K108" s="121"/>
      <c r="L108" s="121"/>
      <c r="M108" s="121"/>
    </row>
    <row r="109" spans="1:32" ht="30" customHeight="1" x14ac:dyDescent="0.25">
      <c r="B109" s="1113" t="s">
        <v>395</v>
      </c>
      <c r="C109" s="1113"/>
      <c r="D109" s="1113"/>
      <c r="E109" s="1113"/>
      <c r="F109" s="1113"/>
      <c r="G109" s="1113"/>
      <c r="H109" s="1113"/>
      <c r="I109" s="1113"/>
      <c r="J109" s="1113"/>
    </row>
    <row r="110" spans="1:32" ht="48" customHeight="1" x14ac:dyDescent="0.25">
      <c r="A110" s="642" t="s">
        <v>514</v>
      </c>
      <c r="B110" s="556" t="s">
        <v>316</v>
      </c>
      <c r="C110" s="356" t="s">
        <v>350</v>
      </c>
      <c r="D110" s="556" t="s">
        <v>317</v>
      </c>
      <c r="E110" s="559" t="s">
        <v>352</v>
      </c>
      <c r="F110" s="556" t="s">
        <v>318</v>
      </c>
      <c r="G110" s="559" t="s">
        <v>354</v>
      </c>
      <c r="H110" s="556" t="s">
        <v>319</v>
      </c>
      <c r="I110" s="559" t="s">
        <v>356</v>
      </c>
      <c r="J110" s="556" t="s">
        <v>387</v>
      </c>
      <c r="K110" s="559" t="s">
        <v>358</v>
      </c>
      <c r="L110" s="556" t="s">
        <v>320</v>
      </c>
      <c r="M110" s="559" t="s">
        <v>360</v>
      </c>
      <c r="N110" s="556" t="s">
        <v>321</v>
      </c>
      <c r="O110" s="559" t="s">
        <v>362</v>
      </c>
      <c r="P110" s="556" t="s">
        <v>322</v>
      </c>
      <c r="Q110" s="559" t="s">
        <v>364</v>
      </c>
      <c r="R110" s="556" t="s">
        <v>323</v>
      </c>
      <c r="S110" s="559" t="s">
        <v>366</v>
      </c>
      <c r="T110" s="556" t="s">
        <v>324</v>
      </c>
      <c r="U110" s="559" t="s">
        <v>325</v>
      </c>
      <c r="V110" s="560" t="s">
        <v>176</v>
      </c>
      <c r="W110" s="643"/>
      <c r="X110" s="226"/>
    </row>
    <row r="111" spans="1:32" ht="18" customHeight="1" x14ac:dyDescent="0.2">
      <c r="A111" s="486" t="s">
        <v>493</v>
      </c>
      <c r="B111" s="1161"/>
      <c r="C111" s="576"/>
      <c r="D111" s="1161"/>
      <c r="E111" s="579"/>
      <c r="F111" s="1161"/>
      <c r="G111" s="579"/>
      <c r="H111" s="1161"/>
      <c r="I111" s="579"/>
      <c r="J111" s="1161"/>
      <c r="K111" s="579"/>
      <c r="L111" s="1161"/>
      <c r="M111" s="579"/>
      <c r="N111" s="1161"/>
      <c r="O111" s="579"/>
      <c r="P111" s="1161"/>
      <c r="Q111" s="579"/>
      <c r="R111" s="1161"/>
      <c r="S111" s="579"/>
      <c r="T111" s="1161"/>
      <c r="U111" s="579"/>
      <c r="V111" s="670" t="str">
        <f>IF(AND($B$111="",$D$111="",$F$111="",$H$111="",$J$111="",$L$111="",$N$111="",$P$111="",$R$111="",$T$111=""),"",(((($B$111*$B$111)/100)*(C111))+((($D$111*$D$111)/100)*(E111))+((($F$111*$F$111)/100)*(G111))+((($H$111*$H$111)/100)*(I111))+((($J$111*$J$111)/100)*(K111))+((($L$111*$L$111)/100)*(M111))+((($N$111*$N$111)/100)*(O111))+((($P$111*$P$111)/100)*(Q111))+((($R$111*$R$111)/100)*(S111))+((($T$111*$T$111)/100)*(U111))))</f>
        <v/>
      </c>
      <c r="W111" s="646"/>
      <c r="X111" s="644"/>
    </row>
    <row r="112" spans="1:32" ht="18" customHeight="1" x14ac:dyDescent="0.2">
      <c r="A112" s="486" t="s">
        <v>494</v>
      </c>
      <c r="B112" s="1162"/>
      <c r="C112" s="577"/>
      <c r="D112" s="1167"/>
      <c r="E112" s="580"/>
      <c r="F112" s="1167"/>
      <c r="G112" s="580"/>
      <c r="H112" s="1167"/>
      <c r="I112" s="580"/>
      <c r="J112" s="1167"/>
      <c r="K112" s="580"/>
      <c r="L112" s="1169"/>
      <c r="M112" s="580"/>
      <c r="N112" s="1169"/>
      <c r="O112" s="580"/>
      <c r="P112" s="1169"/>
      <c r="Q112" s="580"/>
      <c r="R112" s="1169"/>
      <c r="S112" s="580"/>
      <c r="T112" s="1169"/>
      <c r="U112" s="580"/>
      <c r="V112" s="670" t="str">
        <f t="shared" ref="V112:V122" si="6">IF(AND($B$111="",$D$111="",$F$111="",$H$111="",$J$111="",$L$111="",$N$111="",$P$111="",$R$111="",$T$111=""),"",(((($B$111*$B$111)/100)*(C112))+((($D$111*$D$111)/100)*(E112))+((($F$111*$F$111)/100)*(G112))+((($H$111*$H$111)/100)*(I112))+((($J$111*$J$111)/100)*(K112))+((($L$111*$L$111)/100)*(M112))+((($N$111*$N$111)/100)*(O112))+((($P$111*$P$111)/100)*(Q112))+((($R$111*$R$111)/100)*(S112))+((($T$111*$T$111)/100)*(U112))))</f>
        <v/>
      </c>
      <c r="W112" s="647"/>
      <c r="X112" s="644"/>
    </row>
    <row r="113" spans="1:24" ht="18" customHeight="1" x14ac:dyDescent="0.2">
      <c r="A113" s="486" t="s">
        <v>495</v>
      </c>
      <c r="B113" s="1162"/>
      <c r="C113" s="577"/>
      <c r="D113" s="1167"/>
      <c r="E113" s="580"/>
      <c r="F113" s="1167"/>
      <c r="G113" s="580"/>
      <c r="H113" s="1167"/>
      <c r="I113" s="580"/>
      <c r="J113" s="1167"/>
      <c r="K113" s="580"/>
      <c r="L113" s="1169"/>
      <c r="M113" s="580"/>
      <c r="N113" s="1169"/>
      <c r="O113" s="580"/>
      <c r="P113" s="1169"/>
      <c r="Q113" s="580"/>
      <c r="R113" s="1169"/>
      <c r="S113" s="580"/>
      <c r="T113" s="1169"/>
      <c r="U113" s="580"/>
      <c r="V113" s="670" t="str">
        <f t="shared" si="6"/>
        <v/>
      </c>
      <c r="W113" s="647"/>
      <c r="X113" s="644"/>
    </row>
    <row r="114" spans="1:24" ht="18" customHeight="1" x14ac:dyDescent="0.2">
      <c r="A114" s="486" t="s">
        <v>496</v>
      </c>
      <c r="B114" s="1162"/>
      <c r="C114" s="577"/>
      <c r="D114" s="1167"/>
      <c r="E114" s="580"/>
      <c r="F114" s="1167"/>
      <c r="G114" s="580"/>
      <c r="H114" s="1167"/>
      <c r="I114" s="580"/>
      <c r="J114" s="1167"/>
      <c r="K114" s="580"/>
      <c r="L114" s="1169"/>
      <c r="M114" s="580"/>
      <c r="N114" s="1169"/>
      <c r="O114" s="580"/>
      <c r="P114" s="1169"/>
      <c r="Q114" s="580"/>
      <c r="R114" s="1169"/>
      <c r="S114" s="580"/>
      <c r="T114" s="1169"/>
      <c r="U114" s="580"/>
      <c r="V114" s="670" t="str">
        <f t="shared" si="6"/>
        <v/>
      </c>
      <c r="W114" s="647"/>
      <c r="X114" s="644"/>
    </row>
    <row r="115" spans="1:24" ht="18" customHeight="1" x14ac:dyDescent="0.2">
      <c r="A115" s="486" t="s">
        <v>497</v>
      </c>
      <c r="B115" s="1162"/>
      <c r="C115" s="577"/>
      <c r="D115" s="1167"/>
      <c r="E115" s="580"/>
      <c r="F115" s="1167"/>
      <c r="G115" s="580"/>
      <c r="H115" s="1167"/>
      <c r="I115" s="580"/>
      <c r="J115" s="1167"/>
      <c r="K115" s="580"/>
      <c r="L115" s="1169"/>
      <c r="M115" s="580"/>
      <c r="N115" s="1169"/>
      <c r="O115" s="580"/>
      <c r="P115" s="1169"/>
      <c r="Q115" s="580"/>
      <c r="R115" s="1169"/>
      <c r="S115" s="580"/>
      <c r="T115" s="1169"/>
      <c r="U115" s="580"/>
      <c r="V115" s="670" t="str">
        <f t="shared" si="6"/>
        <v/>
      </c>
      <c r="W115" s="647"/>
      <c r="X115" s="644"/>
    </row>
    <row r="116" spans="1:24" ht="18" customHeight="1" x14ac:dyDescent="0.2">
      <c r="A116" s="486" t="s">
        <v>498</v>
      </c>
      <c r="B116" s="1162"/>
      <c r="C116" s="577"/>
      <c r="D116" s="1167"/>
      <c r="E116" s="580"/>
      <c r="F116" s="1167"/>
      <c r="G116" s="580"/>
      <c r="H116" s="1167"/>
      <c r="I116" s="580"/>
      <c r="J116" s="1167"/>
      <c r="K116" s="580"/>
      <c r="L116" s="1169"/>
      <c r="M116" s="580"/>
      <c r="N116" s="1169"/>
      <c r="O116" s="580"/>
      <c r="P116" s="1169"/>
      <c r="Q116" s="580"/>
      <c r="R116" s="1169"/>
      <c r="S116" s="580"/>
      <c r="T116" s="1169"/>
      <c r="U116" s="580"/>
      <c r="V116" s="670" t="str">
        <f t="shared" si="6"/>
        <v/>
      </c>
      <c r="W116" s="647"/>
      <c r="X116" s="644"/>
    </row>
    <row r="117" spans="1:24" ht="18" customHeight="1" x14ac:dyDescent="0.2">
      <c r="A117" s="486" t="s">
        <v>499</v>
      </c>
      <c r="B117" s="1162"/>
      <c r="C117" s="577"/>
      <c r="D117" s="1167"/>
      <c r="E117" s="580"/>
      <c r="F117" s="1167"/>
      <c r="G117" s="580"/>
      <c r="H117" s="1167"/>
      <c r="I117" s="580"/>
      <c r="J117" s="1167"/>
      <c r="K117" s="580"/>
      <c r="L117" s="1169"/>
      <c r="M117" s="580"/>
      <c r="N117" s="1169"/>
      <c r="O117" s="580"/>
      <c r="P117" s="1169"/>
      <c r="Q117" s="580"/>
      <c r="R117" s="1169"/>
      <c r="S117" s="580"/>
      <c r="T117" s="1169"/>
      <c r="U117" s="580"/>
      <c r="V117" s="670" t="str">
        <f t="shared" si="6"/>
        <v/>
      </c>
      <c r="W117" s="647"/>
      <c r="X117" s="644"/>
    </row>
    <row r="118" spans="1:24" ht="18" customHeight="1" x14ac:dyDescent="0.2">
      <c r="A118" s="486" t="s">
        <v>500</v>
      </c>
      <c r="B118" s="1162"/>
      <c r="C118" s="577"/>
      <c r="D118" s="1167"/>
      <c r="E118" s="580"/>
      <c r="F118" s="1167"/>
      <c r="G118" s="580"/>
      <c r="H118" s="1167"/>
      <c r="I118" s="580"/>
      <c r="J118" s="1167"/>
      <c r="K118" s="580"/>
      <c r="L118" s="1169"/>
      <c r="M118" s="580"/>
      <c r="N118" s="1169"/>
      <c r="O118" s="580"/>
      <c r="P118" s="1169"/>
      <c r="Q118" s="580"/>
      <c r="R118" s="1169"/>
      <c r="S118" s="580"/>
      <c r="T118" s="1169"/>
      <c r="U118" s="580"/>
      <c r="V118" s="670" t="str">
        <f t="shared" si="6"/>
        <v/>
      </c>
      <c r="W118" s="647"/>
      <c r="X118" s="644"/>
    </row>
    <row r="119" spans="1:24" ht="18" customHeight="1" x14ac:dyDescent="0.2">
      <c r="A119" s="486" t="s">
        <v>501</v>
      </c>
      <c r="B119" s="1162"/>
      <c r="C119" s="577"/>
      <c r="D119" s="1167"/>
      <c r="E119" s="580"/>
      <c r="F119" s="1167"/>
      <c r="G119" s="580"/>
      <c r="H119" s="1167"/>
      <c r="I119" s="580"/>
      <c r="J119" s="1167"/>
      <c r="K119" s="580"/>
      <c r="L119" s="1169"/>
      <c r="M119" s="580"/>
      <c r="N119" s="1169"/>
      <c r="O119" s="580"/>
      <c r="P119" s="1169"/>
      <c r="Q119" s="580"/>
      <c r="R119" s="1169"/>
      <c r="S119" s="580"/>
      <c r="T119" s="1169"/>
      <c r="U119" s="580"/>
      <c r="V119" s="670" t="str">
        <f t="shared" si="6"/>
        <v/>
      </c>
      <c r="W119" s="647"/>
      <c r="X119" s="644"/>
    </row>
    <row r="120" spans="1:24" ht="18" customHeight="1" x14ac:dyDescent="0.2">
      <c r="A120" s="486" t="s">
        <v>502</v>
      </c>
      <c r="B120" s="1162"/>
      <c r="C120" s="577"/>
      <c r="D120" s="1167"/>
      <c r="E120" s="580"/>
      <c r="F120" s="1167"/>
      <c r="G120" s="580"/>
      <c r="H120" s="1167"/>
      <c r="I120" s="580"/>
      <c r="J120" s="1167"/>
      <c r="K120" s="580"/>
      <c r="L120" s="1169"/>
      <c r="M120" s="580"/>
      <c r="N120" s="1169"/>
      <c r="O120" s="580"/>
      <c r="P120" s="1169"/>
      <c r="Q120" s="580"/>
      <c r="R120" s="1169"/>
      <c r="S120" s="580"/>
      <c r="T120" s="1169"/>
      <c r="U120" s="580"/>
      <c r="V120" s="670" t="str">
        <f t="shared" si="6"/>
        <v/>
      </c>
      <c r="W120" s="647"/>
      <c r="X120" s="644"/>
    </row>
    <row r="121" spans="1:24" ht="18" customHeight="1" x14ac:dyDescent="0.2">
      <c r="A121" s="486" t="s">
        <v>503</v>
      </c>
      <c r="B121" s="1162"/>
      <c r="C121" s="577"/>
      <c r="D121" s="1167"/>
      <c r="E121" s="580"/>
      <c r="F121" s="1167"/>
      <c r="G121" s="580"/>
      <c r="H121" s="1167"/>
      <c r="I121" s="580"/>
      <c r="J121" s="1167"/>
      <c r="K121" s="580"/>
      <c r="L121" s="1169"/>
      <c r="M121" s="580"/>
      <c r="N121" s="1169"/>
      <c r="O121" s="580"/>
      <c r="P121" s="1169"/>
      <c r="Q121" s="580"/>
      <c r="R121" s="1169"/>
      <c r="S121" s="580"/>
      <c r="T121" s="1169"/>
      <c r="U121" s="580"/>
      <c r="V121" s="670" t="str">
        <f t="shared" si="6"/>
        <v/>
      </c>
      <c r="W121" s="647"/>
      <c r="X121" s="644"/>
    </row>
    <row r="122" spans="1:24" ht="18" customHeight="1" x14ac:dyDescent="0.2">
      <c r="A122" s="488" t="s">
        <v>504</v>
      </c>
      <c r="B122" s="1162"/>
      <c r="C122" s="578"/>
      <c r="D122" s="1167"/>
      <c r="E122" s="581"/>
      <c r="F122" s="1167"/>
      <c r="G122" s="581"/>
      <c r="H122" s="1167"/>
      <c r="I122" s="581"/>
      <c r="J122" s="1167"/>
      <c r="K122" s="581"/>
      <c r="L122" s="1169"/>
      <c r="M122" s="581"/>
      <c r="N122" s="1169"/>
      <c r="O122" s="581"/>
      <c r="P122" s="1169"/>
      <c r="Q122" s="581"/>
      <c r="R122" s="1169"/>
      <c r="S122" s="581"/>
      <c r="T122" s="1169"/>
      <c r="U122" s="581"/>
      <c r="V122" s="670" t="str">
        <f t="shared" si="6"/>
        <v/>
      </c>
      <c r="W122" s="647"/>
      <c r="X122" s="644"/>
    </row>
    <row r="123" spans="1:24" s="199" customFormat="1" ht="18" customHeight="1" x14ac:dyDescent="0.25">
      <c r="A123" s="489" t="s">
        <v>73</v>
      </c>
      <c r="B123" s="1163"/>
      <c r="C123" s="661" t="str">
        <f>IF(AND(C111="", C112="",C113="",C114="",C115="",C116="", C117="",C118="",C119="",C120="",C121="", C122=""), "", SUM(C111:C122))</f>
        <v/>
      </c>
      <c r="D123" s="1168"/>
      <c r="E123" s="660" t="str">
        <f>IF(AND(E111="", E112="",E113="",E114="",E115="",E116="", E117="",E118="",E119="",E120="",E121="", E122=""), "", SUM(E111:E122))</f>
        <v/>
      </c>
      <c r="F123" s="1168"/>
      <c r="G123" s="660" t="str">
        <f>IF(AND(G111="", G112="",G113="",G114="",G115="",G116="", G117="",G118="",G119="",G120="",G121="", G122=""), "", SUM(G111:G122))</f>
        <v/>
      </c>
      <c r="H123" s="1168"/>
      <c r="I123" s="660" t="str">
        <f>IF(AND(I111="", I112="",I113="",I114="",I115="",I116="", I117="",I118="",I119="",I120="",I121="", I122=""), "", SUM(I111:I122))</f>
        <v/>
      </c>
      <c r="J123" s="1168"/>
      <c r="K123" s="660" t="str">
        <f>IF(AND(K111="", K112="",K113="",K114="",K115="",K116="", K117="",K118="",K119="",K120="",K121="", K122=""), "", SUM(K111:K122))</f>
        <v/>
      </c>
      <c r="L123" s="1170"/>
      <c r="M123" s="660" t="str">
        <f>IF(AND(M111="", M112="",M113="",M114="",M115="",M116="", M117="",M118="",M119="",M120="",M121="", M122=""), "", SUM(M111:M122))</f>
        <v/>
      </c>
      <c r="N123" s="1170"/>
      <c r="O123" s="660" t="str">
        <f>IF(AND(O111="", O112="",O113="",O114="",O115="",O116="", O117="",O118="",O119="",O120="",O121="", O122=""), "", SUM(O111:O122))</f>
        <v/>
      </c>
      <c r="P123" s="1170"/>
      <c r="Q123" s="660" t="str">
        <f>IF(AND(Q111="", Q112="",Q113="",Q114="",Q115="",Q116="", Q117="",Q118="",Q119="",Q120="",Q121="", Q122=""), "", SUM(Q111:Q122))</f>
        <v/>
      </c>
      <c r="R123" s="1170"/>
      <c r="S123" s="660" t="str">
        <f>IF(AND(S111="", S112="",S113="",S114="",S115="",S116="", S117="",S118="",S119="",S120="",S121="", S122=""), "", SUM(S111:S122))</f>
        <v/>
      </c>
      <c r="T123" s="1170"/>
      <c r="U123" s="660" t="str">
        <f>IF(AND(U111="", U112="",U113="",U114="",U115="",U116="", U117="",U118="",U119="",U120="",U121="", U122=""), "", SUM(U111:U122))</f>
        <v/>
      </c>
      <c r="V123" s="671" t="str">
        <f>IF(AND($B$111="",$D$111="",$F$111="",$H$111="",$J$111="",$L$111="",$N$111="",$P$111="",$R$111="",$T$111=""),"",(((($B$111*$B$111)/100)*IF(AND(C123=""),0,C123))+((($D$111*$D$111)/100)*IF(AND(E123=""),0,E123))+((($F$111*$F$111)/100)*IF(AND(G123=""),0,G123))+((($H$111*$H$111)/100)*IF(AND(I123=""),0,I123))+((($J$111*$J$111)/100)*IF(AND(K123=""),0,K123))+((($L$111*$L$111)/100)*IF(AND(M123=""),0,M123))+((($N$111*$N$111)/100)*IF(AND(O123=""),0,O123))+((($P$111*$P$111)/100)*IF(AND(Q123=""),0,Q123))+((($R$111*$R$111)/100)*IF(AND(S123=""),0,S123))+((($T$111*$T$111)/100)*IF(AND(U123=""),0,U123))))</f>
        <v/>
      </c>
      <c r="W123" s="647"/>
      <c r="X123" s="645"/>
    </row>
    <row r="126" spans="1:24" ht="25.5" customHeight="1" x14ac:dyDescent="0.25">
      <c r="A126" s="199" t="s">
        <v>515</v>
      </c>
    </row>
    <row r="127" spans="1:24" ht="18" customHeight="1" x14ac:dyDescent="0.2">
      <c r="B127" s="219" t="s">
        <v>312</v>
      </c>
      <c r="C127" s="242"/>
      <c r="D127" s="242"/>
      <c r="E127" s="242"/>
      <c r="F127" s="242"/>
      <c r="G127" s="242"/>
      <c r="H127" s="242"/>
      <c r="I127" s="242"/>
      <c r="J127" s="242"/>
      <c r="K127" s="121"/>
      <c r="L127" s="409"/>
      <c r="M127" s="409"/>
    </row>
    <row r="128" spans="1:24" ht="40.15" customHeight="1" x14ac:dyDescent="0.25">
      <c r="A128" s="547"/>
      <c r="B128" s="1113" t="s">
        <v>393</v>
      </c>
      <c r="C128" s="1113"/>
      <c r="D128" s="1113"/>
      <c r="E128" s="1113"/>
      <c r="F128" s="1113"/>
      <c r="G128" s="1113"/>
      <c r="H128" s="1113"/>
      <c r="I128" s="1113"/>
      <c r="J128" s="1113"/>
      <c r="K128" s="548"/>
      <c r="L128" s="548"/>
      <c r="M128" s="548"/>
    </row>
    <row r="129" spans="1:25" ht="54" customHeight="1" x14ac:dyDescent="0.25">
      <c r="A129" s="642" t="s">
        <v>515</v>
      </c>
      <c r="B129" s="484" t="s">
        <v>446</v>
      </c>
      <c r="C129" s="557" t="s">
        <v>447</v>
      </c>
      <c r="D129" s="485" t="s">
        <v>448</v>
      </c>
      <c r="E129" s="556" t="s">
        <v>537</v>
      </c>
      <c r="F129" s="356" t="s">
        <v>119</v>
      </c>
      <c r="G129" s="556" t="s">
        <v>539</v>
      </c>
      <c r="H129" s="559" t="s">
        <v>117</v>
      </c>
      <c r="I129" s="558" t="s">
        <v>540</v>
      </c>
      <c r="J129" s="356" t="s">
        <v>121</v>
      </c>
      <c r="K129" s="556" t="s">
        <v>541</v>
      </c>
      <c r="L129" s="559" t="s">
        <v>123</v>
      </c>
      <c r="M129" s="558" t="s">
        <v>542</v>
      </c>
      <c r="N129" s="356" t="s">
        <v>125</v>
      </c>
      <c r="O129" s="556" t="s">
        <v>543</v>
      </c>
      <c r="P129" s="559" t="s">
        <v>127</v>
      </c>
      <c r="Q129" s="558" t="s">
        <v>544</v>
      </c>
      <c r="R129" s="356" t="s">
        <v>129</v>
      </c>
      <c r="S129" s="556" t="s">
        <v>545</v>
      </c>
      <c r="T129" s="559" t="s">
        <v>131</v>
      </c>
      <c r="U129" s="558" t="s">
        <v>546</v>
      </c>
      <c r="V129" s="356" t="s">
        <v>133</v>
      </c>
      <c r="W129" s="556" t="s">
        <v>538</v>
      </c>
      <c r="X129" s="356" t="s">
        <v>135</v>
      </c>
      <c r="Y129" s="648" t="s">
        <v>176</v>
      </c>
    </row>
    <row r="130" spans="1:25" ht="18" customHeight="1" x14ac:dyDescent="0.2">
      <c r="A130" s="486" t="s">
        <v>493</v>
      </c>
      <c r="B130" s="567"/>
      <c r="C130" s="568"/>
      <c r="D130" s="569"/>
      <c r="E130" s="1161"/>
      <c r="F130" s="576"/>
      <c r="G130" s="1161"/>
      <c r="H130" s="579"/>
      <c r="I130" s="1161"/>
      <c r="J130" s="582"/>
      <c r="K130" s="1161"/>
      <c r="L130" s="579"/>
      <c r="M130" s="1161"/>
      <c r="N130" s="582"/>
      <c r="O130" s="1161"/>
      <c r="P130" s="583"/>
      <c r="Q130" s="1161"/>
      <c r="R130" s="582"/>
      <c r="S130" s="1161"/>
      <c r="T130" s="579"/>
      <c r="U130" s="1161"/>
      <c r="V130" s="582"/>
      <c r="W130" s="1161"/>
      <c r="X130" s="582"/>
      <c r="Y130" s="670" t="str">
        <f>IF(AND(B130="",C130="",D130="",$E$130="",$G$130="",$I$130="",$K$130="",$M$130="",$O$130="",$Q$130="",$S$130="",$U$130="",$W$130=""),"",((177*B130)+(314*C130)+(707*D130)+(((3.14159*(($E$130/2)*($E$130/2)))/100)*F130)+(((3.14159*(($G$130/2)*($G$130/2)))/100)*H130)+(((3.14159*(($I$130/2)*($I$130/2)))/100)*J130)+(((3.14159*(($K$130/2)*($K$130/2)))/100*L130)+(((3.14159*(($M$130/2)*($M$130/2)))/100)*N130)+(((3.14159*(($O$130/2)*($O$130/2)))/100)*P130)+(((3.14159*(($Q$130/2)*($Q$130/2)))/100)*R130)+(((3.14159*(($S$130/2)*($S$130/2)))/100)*T130)+(((3.14159*(($U$130/2)*($U$130/2)))/100)*V130)+(((3.14159*(($W$130/2)*($W$130/2)))/100)*X130))))</f>
        <v/>
      </c>
    </row>
    <row r="131" spans="1:25" ht="18" customHeight="1" x14ac:dyDescent="0.2">
      <c r="A131" s="486" t="s">
        <v>494</v>
      </c>
      <c r="B131" s="570"/>
      <c r="C131" s="571"/>
      <c r="D131" s="572"/>
      <c r="E131" s="1167"/>
      <c r="F131" s="577"/>
      <c r="G131" s="1167"/>
      <c r="H131" s="580"/>
      <c r="I131" s="1167"/>
      <c r="J131" s="577"/>
      <c r="K131" s="1169"/>
      <c r="L131" s="580"/>
      <c r="M131" s="1169"/>
      <c r="N131" s="577"/>
      <c r="O131" s="1169"/>
      <c r="P131" s="580"/>
      <c r="Q131" s="1169"/>
      <c r="R131" s="577"/>
      <c r="S131" s="1169"/>
      <c r="T131" s="580"/>
      <c r="U131" s="1169"/>
      <c r="V131" s="577"/>
      <c r="W131" s="1169"/>
      <c r="X131" s="577"/>
      <c r="Y131" s="670" t="str">
        <f t="shared" ref="Y131:Y141" si="7">IF(AND(B131="",C131="",D131="",$E$130="",$G$130="",$I$130="",$K$130="",$M$130="",$O$130="",$Q$130="",$S$130="",$U$130="",$W$130=""),"",((177*B131)+(314*C131)+(707*D131)+(((3.14159*(($E$130/2)*($E$130/2)))/100)*F131)+(((3.14159*(($G$130/2)*($G$130/2)))/100)*H131)+(((3.14159*(($I$130/2)*($I$130/2)))/100)*J131)+(((3.14159*(($K$130/2)*($K$130/2)))/100*L131)+(((3.14159*(($M$130/2)*($M$130/2)))/100)*N131)+(((3.14159*(($O$130/2)*($O$130/2)))/100)*P131)+(((3.14159*(($Q$130/2)*($Q$130/2)))/100)*R131)+(((3.14159*(($S$130/2)*($S$130/2)))/100)*T131)+(((3.14159*(($U$130/2)*($U$130/2)))/100)*V131)+(((3.14159*(($W$130/2)*($W$130/2)))/100)*X131))))</f>
        <v/>
      </c>
    </row>
    <row r="132" spans="1:25" ht="18" customHeight="1" x14ac:dyDescent="0.2">
      <c r="A132" s="486" t="s">
        <v>495</v>
      </c>
      <c r="B132" s="570"/>
      <c r="C132" s="571"/>
      <c r="D132" s="572"/>
      <c r="E132" s="1167"/>
      <c r="F132" s="577"/>
      <c r="G132" s="1167"/>
      <c r="H132" s="580"/>
      <c r="I132" s="1167"/>
      <c r="J132" s="577"/>
      <c r="K132" s="1169"/>
      <c r="L132" s="580"/>
      <c r="M132" s="1169"/>
      <c r="N132" s="577"/>
      <c r="O132" s="1169"/>
      <c r="P132" s="580"/>
      <c r="Q132" s="1169"/>
      <c r="R132" s="577"/>
      <c r="S132" s="1169"/>
      <c r="T132" s="580"/>
      <c r="U132" s="1169"/>
      <c r="V132" s="577"/>
      <c r="W132" s="1169"/>
      <c r="X132" s="577"/>
      <c r="Y132" s="670" t="str">
        <f t="shared" si="7"/>
        <v/>
      </c>
    </row>
    <row r="133" spans="1:25" ht="18" customHeight="1" x14ac:dyDescent="0.2">
      <c r="A133" s="486" t="s">
        <v>496</v>
      </c>
      <c r="B133" s="570"/>
      <c r="C133" s="571"/>
      <c r="D133" s="572"/>
      <c r="E133" s="1167"/>
      <c r="F133" s="577"/>
      <c r="G133" s="1167"/>
      <c r="H133" s="580"/>
      <c r="I133" s="1167"/>
      <c r="J133" s="577"/>
      <c r="K133" s="1169"/>
      <c r="L133" s="580"/>
      <c r="M133" s="1169"/>
      <c r="N133" s="577"/>
      <c r="O133" s="1169"/>
      <c r="P133" s="580"/>
      <c r="Q133" s="1169"/>
      <c r="R133" s="577"/>
      <c r="S133" s="1169"/>
      <c r="T133" s="580"/>
      <c r="U133" s="1169"/>
      <c r="V133" s="577"/>
      <c r="W133" s="1169"/>
      <c r="X133" s="577"/>
      <c r="Y133" s="670" t="str">
        <f t="shared" si="7"/>
        <v/>
      </c>
    </row>
    <row r="134" spans="1:25" ht="18" customHeight="1" x14ac:dyDescent="0.2">
      <c r="A134" s="486" t="s">
        <v>497</v>
      </c>
      <c r="B134" s="570"/>
      <c r="C134" s="571"/>
      <c r="D134" s="572"/>
      <c r="E134" s="1167"/>
      <c r="F134" s="577"/>
      <c r="G134" s="1167"/>
      <c r="H134" s="580"/>
      <c r="I134" s="1167"/>
      <c r="J134" s="577"/>
      <c r="K134" s="1169"/>
      <c r="L134" s="580"/>
      <c r="M134" s="1169"/>
      <c r="N134" s="577"/>
      <c r="O134" s="1169"/>
      <c r="P134" s="580"/>
      <c r="Q134" s="1169"/>
      <c r="R134" s="577"/>
      <c r="S134" s="1169"/>
      <c r="T134" s="580"/>
      <c r="U134" s="1169"/>
      <c r="V134" s="577"/>
      <c r="W134" s="1169"/>
      <c r="X134" s="577"/>
      <c r="Y134" s="670" t="str">
        <f t="shared" si="7"/>
        <v/>
      </c>
    </row>
    <row r="135" spans="1:25" ht="18" customHeight="1" x14ac:dyDescent="0.2">
      <c r="A135" s="486" t="s">
        <v>498</v>
      </c>
      <c r="B135" s="570"/>
      <c r="C135" s="571"/>
      <c r="D135" s="572"/>
      <c r="E135" s="1167"/>
      <c r="F135" s="577"/>
      <c r="G135" s="1167"/>
      <c r="H135" s="580"/>
      <c r="I135" s="1167"/>
      <c r="J135" s="577"/>
      <c r="K135" s="1169"/>
      <c r="L135" s="580"/>
      <c r="M135" s="1169"/>
      <c r="N135" s="577"/>
      <c r="O135" s="1169"/>
      <c r="P135" s="580"/>
      <c r="Q135" s="1169"/>
      <c r="R135" s="577"/>
      <c r="S135" s="1169"/>
      <c r="T135" s="580"/>
      <c r="U135" s="1169"/>
      <c r="V135" s="577"/>
      <c r="W135" s="1169"/>
      <c r="X135" s="577"/>
      <c r="Y135" s="670" t="str">
        <f t="shared" si="7"/>
        <v/>
      </c>
    </row>
    <row r="136" spans="1:25" ht="18" customHeight="1" x14ac:dyDescent="0.2">
      <c r="A136" s="486" t="s">
        <v>499</v>
      </c>
      <c r="B136" s="570"/>
      <c r="C136" s="571"/>
      <c r="D136" s="572"/>
      <c r="E136" s="1167"/>
      <c r="F136" s="577"/>
      <c r="G136" s="1167"/>
      <c r="H136" s="580"/>
      <c r="I136" s="1167"/>
      <c r="J136" s="577"/>
      <c r="K136" s="1169"/>
      <c r="L136" s="580"/>
      <c r="M136" s="1169"/>
      <c r="N136" s="577"/>
      <c r="O136" s="1169"/>
      <c r="P136" s="580"/>
      <c r="Q136" s="1169"/>
      <c r="R136" s="577"/>
      <c r="S136" s="1169"/>
      <c r="T136" s="580"/>
      <c r="U136" s="1169"/>
      <c r="V136" s="577"/>
      <c r="W136" s="1169"/>
      <c r="X136" s="577"/>
      <c r="Y136" s="670" t="str">
        <f t="shared" si="7"/>
        <v/>
      </c>
    </row>
    <row r="137" spans="1:25" ht="18" customHeight="1" x14ac:dyDescent="0.2">
      <c r="A137" s="486" t="s">
        <v>500</v>
      </c>
      <c r="B137" s="570"/>
      <c r="C137" s="571"/>
      <c r="D137" s="572"/>
      <c r="E137" s="1167"/>
      <c r="F137" s="577"/>
      <c r="G137" s="1167"/>
      <c r="H137" s="580"/>
      <c r="I137" s="1167"/>
      <c r="J137" s="577"/>
      <c r="K137" s="1169"/>
      <c r="L137" s="580"/>
      <c r="M137" s="1169"/>
      <c r="N137" s="577"/>
      <c r="O137" s="1169"/>
      <c r="P137" s="580"/>
      <c r="Q137" s="1169"/>
      <c r="R137" s="577"/>
      <c r="S137" s="1169"/>
      <c r="T137" s="580"/>
      <c r="U137" s="1169"/>
      <c r="V137" s="577"/>
      <c r="W137" s="1169"/>
      <c r="X137" s="577"/>
      <c r="Y137" s="670" t="str">
        <f t="shared" si="7"/>
        <v/>
      </c>
    </row>
    <row r="138" spans="1:25" ht="18" customHeight="1" x14ac:dyDescent="0.2">
      <c r="A138" s="486" t="s">
        <v>501</v>
      </c>
      <c r="B138" s="570"/>
      <c r="C138" s="571"/>
      <c r="D138" s="572"/>
      <c r="E138" s="1167"/>
      <c r="F138" s="577"/>
      <c r="G138" s="1167"/>
      <c r="H138" s="580"/>
      <c r="I138" s="1167"/>
      <c r="J138" s="577"/>
      <c r="K138" s="1169"/>
      <c r="L138" s="580"/>
      <c r="M138" s="1169"/>
      <c r="N138" s="577"/>
      <c r="O138" s="1169"/>
      <c r="P138" s="580"/>
      <c r="Q138" s="1169"/>
      <c r="R138" s="577"/>
      <c r="S138" s="1169"/>
      <c r="T138" s="580"/>
      <c r="U138" s="1169"/>
      <c r="V138" s="577"/>
      <c r="W138" s="1169"/>
      <c r="X138" s="577"/>
      <c r="Y138" s="670" t="str">
        <f t="shared" si="7"/>
        <v/>
      </c>
    </row>
    <row r="139" spans="1:25" ht="18" customHeight="1" x14ac:dyDescent="0.2">
      <c r="A139" s="486" t="s">
        <v>502</v>
      </c>
      <c r="B139" s="570"/>
      <c r="C139" s="571"/>
      <c r="D139" s="572"/>
      <c r="E139" s="1167"/>
      <c r="F139" s="577"/>
      <c r="G139" s="1167"/>
      <c r="H139" s="580"/>
      <c r="I139" s="1167"/>
      <c r="J139" s="577"/>
      <c r="K139" s="1169"/>
      <c r="L139" s="580"/>
      <c r="M139" s="1169"/>
      <c r="N139" s="577"/>
      <c r="O139" s="1169"/>
      <c r="P139" s="580"/>
      <c r="Q139" s="1169"/>
      <c r="R139" s="577"/>
      <c r="S139" s="1169"/>
      <c r="T139" s="580"/>
      <c r="U139" s="1169"/>
      <c r="V139" s="577"/>
      <c r="W139" s="1169"/>
      <c r="X139" s="577"/>
      <c r="Y139" s="670" t="str">
        <f t="shared" si="7"/>
        <v/>
      </c>
    </row>
    <row r="140" spans="1:25" ht="18" customHeight="1" x14ac:dyDescent="0.2">
      <c r="A140" s="486" t="s">
        <v>503</v>
      </c>
      <c r="B140" s="570"/>
      <c r="C140" s="571"/>
      <c r="D140" s="572"/>
      <c r="E140" s="1167"/>
      <c r="F140" s="577"/>
      <c r="G140" s="1167"/>
      <c r="H140" s="580"/>
      <c r="I140" s="1167"/>
      <c r="J140" s="577"/>
      <c r="K140" s="1169"/>
      <c r="L140" s="580"/>
      <c r="M140" s="1169"/>
      <c r="N140" s="577"/>
      <c r="O140" s="1169"/>
      <c r="P140" s="580"/>
      <c r="Q140" s="1169"/>
      <c r="R140" s="577"/>
      <c r="S140" s="1169"/>
      <c r="T140" s="580"/>
      <c r="U140" s="1169"/>
      <c r="V140" s="577"/>
      <c r="W140" s="1169"/>
      <c r="X140" s="577"/>
      <c r="Y140" s="670" t="str">
        <f t="shared" si="7"/>
        <v/>
      </c>
    </row>
    <row r="141" spans="1:25" ht="18" customHeight="1" x14ac:dyDescent="0.2">
      <c r="A141" s="488" t="s">
        <v>504</v>
      </c>
      <c r="B141" s="573"/>
      <c r="C141" s="574"/>
      <c r="D141" s="575"/>
      <c r="E141" s="1167"/>
      <c r="F141" s="578"/>
      <c r="G141" s="1167"/>
      <c r="H141" s="581"/>
      <c r="I141" s="1167"/>
      <c r="J141" s="578"/>
      <c r="K141" s="1169"/>
      <c r="L141" s="581"/>
      <c r="M141" s="1169"/>
      <c r="N141" s="578"/>
      <c r="O141" s="1169"/>
      <c r="P141" s="581"/>
      <c r="Q141" s="1169"/>
      <c r="R141" s="578"/>
      <c r="S141" s="1169"/>
      <c r="T141" s="581"/>
      <c r="U141" s="1169"/>
      <c r="V141" s="578"/>
      <c r="W141" s="1169"/>
      <c r="X141" s="578"/>
      <c r="Y141" s="670" t="str">
        <f t="shared" si="7"/>
        <v/>
      </c>
    </row>
    <row r="142" spans="1:25" s="199" customFormat="1" ht="18" customHeight="1" x14ac:dyDescent="0.25">
      <c r="A142" s="489" t="s">
        <v>73</v>
      </c>
      <c r="B142" s="664" t="str">
        <f>IF(AND(B130="", B131="",B132="",B133="",B134="",B135="", B136="",B137="",B138="",B139="",B140="", B141=""), "", SUM(B130:B141))</f>
        <v/>
      </c>
      <c r="C142" s="664" t="str">
        <f>IF(AND(C130="", C131="",C132="",C133="",C134="",C135="", C136="",C137="",C138="",C139="",C140="", C141=""), "", SUM(C130:C141))</f>
        <v/>
      </c>
      <c r="D142" s="664" t="str">
        <f>IF(AND(D130="", D131="",D132="",D133="",D134="",D135="", D136="",D137="",D138="",D139="",D140="", D141=""), "", SUM(D130:D141))</f>
        <v/>
      </c>
      <c r="E142" s="1168"/>
      <c r="F142" s="660" t="str">
        <f>IF(AND(F130="", F131="",F132="",F133="",F134="",F135="", F136="",F137="",F138="",F139="",F140="", F141=""), "", SUM(F130:F141))</f>
        <v/>
      </c>
      <c r="G142" s="1168"/>
      <c r="H142" s="660" t="str">
        <f>IF(AND(H130="", H131="",H132="",H133="",H134="",H135="", H136="",H137="",H138="",H139="",H140="", H141=""), "", SUM(H130:H141))</f>
        <v/>
      </c>
      <c r="I142" s="1168"/>
      <c r="J142" s="663" t="str">
        <f>IF(AND(J130="", J131="",J132="",J133="",J134="",J135="", J136="",J137="",J138="",J139="",J140="", J141=""), "", SUM(J130:J141))</f>
        <v/>
      </c>
      <c r="K142" s="1170"/>
      <c r="L142" s="660" t="str">
        <f>IF(AND(L130="", L131="",L132="",L133="",L134="",L135="", L136="",L137="",L138="",L139="",L140="", L141=""), "", SUM(L130:L141))</f>
        <v/>
      </c>
      <c r="M142" s="1170"/>
      <c r="N142" s="663" t="str">
        <f>IF(AND(N130="", N131="",N132="",N133="",N134="",N135="", N136="",N137="",N138="",N139="",N140="", N141=""), "", SUM(N130:N141))</f>
        <v/>
      </c>
      <c r="O142" s="1170"/>
      <c r="P142" s="660" t="str">
        <f>IF(AND(P130="", P131="",P132="",P133="",P134="",P135="", P136="",P137="",P138="",P139="",P140="", P141=""), "", SUM(P130:P141))</f>
        <v/>
      </c>
      <c r="Q142" s="1170"/>
      <c r="R142" s="663" t="str">
        <f>IF(AND(R130="", R131="",R132="",R133="",R134="",R135="", R136="",R137="",R138="",R139="",R140="", R141=""), "", SUM(R130:R141))</f>
        <v/>
      </c>
      <c r="S142" s="1170"/>
      <c r="T142" s="660" t="str">
        <f>IF(AND(T130="", T131="",T132="",T133="",T134="",T135="", T136="",T137="",T138="",T139="",T140="", T141=""), "", SUM(T130:T141))</f>
        <v/>
      </c>
      <c r="U142" s="1170"/>
      <c r="V142" s="663" t="str">
        <f>IF(AND(V130="", V131="",V132="",V133="",V134="",V135="", V136="",V137="",V138="",V139="",V140="", V141=""), "", SUM(V130:V141))</f>
        <v/>
      </c>
      <c r="W142" s="1170"/>
      <c r="X142" s="660" t="str">
        <f>IF(AND(X130="", X131="",X132="",X133="",X134="",X135="", X136="",X137="",X138="",X139="",X140="", X141=""), "", SUM(X130:X141))</f>
        <v/>
      </c>
      <c r="Y142" s="671" t="str">
        <f>IF(AND(B142="",C142="",D142="",$E$130="",$G$130="",$I$130="",$K$130="",$M$130="",$O$130="",$Q$130="",$S$130="",$U$130="",$W$130=""),"",((177*IF(AND(B142=""),0,B142))+(314*IF(AND(C142=""),0,C142))+(707*IF(AND(D142=""),0,D142)+(((3.14159*(($E$130/2)*($E$130/2)))/100)*IF(AND(F142=""),0,F142))+(((3.14159*(($G$130/2)*($G$130/2)))/100)*IF(AND(H142=""),0,H142))+(((3.14159*(($I$130/2)*($I$130/2)))/100)*IF(AND(J142=""),0,J142))+(((3.14159*(($K$130/2)*($K$130/2)))/100*IF(AND(L142=""),0,L142))+(((3.14159*(($M$130/2)*($M$130/2)))/100)*IF(AND(N142=""),0,N142))+(((3.14159*(($O$130/2)*($O$130/2)))/100)*IF(AND(P142=""),0,P142))+(((3.14159*(($Q$130/2)*($Q$130/2)))/100)*IF(AND(R142=""),0,R142))+(((3.14159*(($S$130/2)*($S$130/2)))/100)*IF(AND(T142=""),0,T142))+(((3.14159*(($U$130/2)*($U$130/2)))/100)*IF(AND(V142=""),0,V142))+(((3.14159*(($W$130/2)*($W$130/2)))/100)*IF(AND(X142=""),0,X142))))))</f>
        <v/>
      </c>
    </row>
    <row r="144" spans="1:25" ht="18.600000000000001" customHeight="1" x14ac:dyDescent="0.2">
      <c r="B144" s="219" t="s">
        <v>313</v>
      </c>
      <c r="C144" s="242"/>
      <c r="D144" s="242"/>
      <c r="E144" s="242"/>
      <c r="F144" s="242"/>
      <c r="G144" s="242"/>
      <c r="H144" s="242"/>
      <c r="I144" s="242"/>
      <c r="J144" s="242"/>
      <c r="K144" s="121"/>
      <c r="L144" s="121"/>
      <c r="M144" s="121"/>
    </row>
    <row r="145" spans="1:32" ht="51.6" customHeight="1" x14ac:dyDescent="0.25">
      <c r="B145" s="1113" t="s">
        <v>394</v>
      </c>
      <c r="C145" s="1113"/>
      <c r="D145" s="1113"/>
      <c r="E145" s="1113"/>
      <c r="F145" s="1113"/>
      <c r="G145" s="1113"/>
      <c r="H145" s="1113"/>
      <c r="I145" s="1113"/>
      <c r="J145" s="1113"/>
    </row>
    <row r="146" spans="1:32" ht="64.900000000000006" customHeight="1" x14ac:dyDescent="0.25">
      <c r="A146" s="642" t="s">
        <v>515</v>
      </c>
      <c r="B146" s="556" t="s">
        <v>326</v>
      </c>
      <c r="C146" s="556" t="s">
        <v>327</v>
      </c>
      <c r="D146" s="485" t="s">
        <v>570</v>
      </c>
      <c r="E146" s="556" t="s">
        <v>328</v>
      </c>
      <c r="F146" s="556" t="s">
        <v>329</v>
      </c>
      <c r="G146" s="485" t="s">
        <v>571</v>
      </c>
      <c r="H146" s="556" t="s">
        <v>330</v>
      </c>
      <c r="I146" s="556" t="s">
        <v>331</v>
      </c>
      <c r="J146" s="485" t="s">
        <v>572</v>
      </c>
      <c r="K146" s="556" t="s">
        <v>332</v>
      </c>
      <c r="L146" s="556" t="s">
        <v>333</v>
      </c>
      <c r="M146" s="485" t="s">
        <v>573</v>
      </c>
      <c r="N146" s="556" t="s">
        <v>334</v>
      </c>
      <c r="O146" s="556" t="s">
        <v>335</v>
      </c>
      <c r="P146" s="485" t="s">
        <v>574</v>
      </c>
      <c r="Q146" s="556" t="s">
        <v>336</v>
      </c>
      <c r="R146" s="556" t="s">
        <v>337</v>
      </c>
      <c r="S146" s="485" t="s">
        <v>575</v>
      </c>
      <c r="T146" s="556" t="s">
        <v>338</v>
      </c>
      <c r="U146" s="556" t="s">
        <v>339</v>
      </c>
      <c r="V146" s="485" t="s">
        <v>576</v>
      </c>
      <c r="W146" s="556" t="s">
        <v>340</v>
      </c>
      <c r="X146" s="556" t="s">
        <v>341</v>
      </c>
      <c r="Y146" s="485" t="s">
        <v>577</v>
      </c>
      <c r="Z146" s="556" t="s">
        <v>342</v>
      </c>
      <c r="AA146" s="556" t="s">
        <v>343</v>
      </c>
      <c r="AB146" s="485" t="s">
        <v>578</v>
      </c>
      <c r="AC146" s="556" t="s">
        <v>344</v>
      </c>
      <c r="AD146" s="556" t="s">
        <v>345</v>
      </c>
      <c r="AE146" s="485" t="s">
        <v>579</v>
      </c>
      <c r="AF146" s="648" t="s">
        <v>176</v>
      </c>
    </row>
    <row r="147" spans="1:32" ht="18" customHeight="1" x14ac:dyDescent="0.2">
      <c r="A147" s="486" t="s">
        <v>493</v>
      </c>
      <c r="B147" s="1161"/>
      <c r="C147" s="1161"/>
      <c r="D147" s="569"/>
      <c r="E147" s="1161"/>
      <c r="F147" s="1161"/>
      <c r="G147" s="569"/>
      <c r="H147" s="1161"/>
      <c r="I147" s="1161"/>
      <c r="J147" s="569"/>
      <c r="K147" s="1161"/>
      <c r="L147" s="1161"/>
      <c r="M147" s="569"/>
      <c r="N147" s="1161"/>
      <c r="O147" s="1161"/>
      <c r="P147" s="569"/>
      <c r="Q147" s="1161"/>
      <c r="R147" s="1161"/>
      <c r="S147" s="569"/>
      <c r="T147" s="1161"/>
      <c r="U147" s="1161"/>
      <c r="V147" s="569"/>
      <c r="W147" s="1161"/>
      <c r="X147" s="1161"/>
      <c r="Y147" s="569"/>
      <c r="Z147" s="1161"/>
      <c r="AA147" s="1161"/>
      <c r="AB147" s="569"/>
      <c r="AC147" s="1161"/>
      <c r="AD147" s="1161"/>
      <c r="AE147" s="569"/>
      <c r="AF147" s="670" t="str">
        <f>IF(AND($B$147="",$C$147="",$E$147="",$F$147="",$H$147="",$I$147="",$K$147="",$L$147="",$N$147="",$O$147="",$Q$147="",$R$147="",$T$147="",$U$147="",$W$147="",$X$147="",$Z$147="",$AA$147="",$AC$147="",$AD$147=""),"",(((($B$147*$C$147)/100)*(D147))+((($E$147*$F$147)/100)*(G147))+((($H$147*$I$147)/100)*(J147))+((($K$147*$L$147)/100)*(M147))+((($N$147*$O$147)/100)*(P147))+((($Q$147*$R$147)/100)*(S147))+((($T$147*$U$147)/100)*(V147))+((($W$147*$X$147)/100)*(Y147))+((($Z$147*$AA$147)/100)*(AB147))+((($AC$147*$AD$147)/100)*(AE147))))</f>
        <v/>
      </c>
    </row>
    <row r="148" spans="1:32" ht="18" customHeight="1" x14ac:dyDescent="0.2">
      <c r="A148" s="486" t="s">
        <v>494</v>
      </c>
      <c r="B148" s="1162"/>
      <c r="C148" s="1162"/>
      <c r="D148" s="572"/>
      <c r="E148" s="1162"/>
      <c r="F148" s="1162"/>
      <c r="G148" s="572"/>
      <c r="H148" s="1162"/>
      <c r="I148" s="1162"/>
      <c r="J148" s="572"/>
      <c r="K148" s="1171"/>
      <c r="L148" s="1171"/>
      <c r="M148" s="572"/>
      <c r="N148" s="1171"/>
      <c r="O148" s="1171"/>
      <c r="P148" s="572"/>
      <c r="Q148" s="1171"/>
      <c r="R148" s="1171"/>
      <c r="S148" s="572"/>
      <c r="T148" s="1171"/>
      <c r="U148" s="1171"/>
      <c r="V148" s="572"/>
      <c r="W148" s="1171"/>
      <c r="X148" s="1171"/>
      <c r="Y148" s="572"/>
      <c r="Z148" s="1171"/>
      <c r="AA148" s="1171"/>
      <c r="AB148" s="572"/>
      <c r="AC148" s="1171"/>
      <c r="AD148" s="1171"/>
      <c r="AE148" s="572"/>
      <c r="AF148" s="670" t="str">
        <f t="shared" ref="AF148:AF158" si="8">IF(AND($B$147="",$C$147="",$E$147="",$F$147="",$H$147="",$I$147="",$K$147="",$L$147="",$N$147="",$O$147="",$Q$147="",$R$147="",$T$147="",$U$147="",$W$147="",$X$147="",$Z$147="",$AA$147="",$AC$147="",$AD$147=""),"",(((($B$147*$C$147)/100)*(D148))+((($E$147*$F$147)/100)*(G148))+((($H$147*$I$147)/100)*(J148))+((($K$147*$L$147)/100)*(M148))+((($N$147*$O$147)/100)*(P148))+((($Q$147*$R$147)/100)*(S148))+((($T$147*$U$147)/100)*(V148))+((($W$147*$X$147)/100)*(Y148))+((($Z$147*$AA$147)/100)*(AB148))+((($AC$147*$AD$147)/100)*(AE148))))</f>
        <v/>
      </c>
    </row>
    <row r="149" spans="1:32" ht="18" customHeight="1" x14ac:dyDescent="0.2">
      <c r="A149" s="486" t="s">
        <v>495</v>
      </c>
      <c r="B149" s="1162"/>
      <c r="C149" s="1162"/>
      <c r="D149" s="572"/>
      <c r="E149" s="1162"/>
      <c r="F149" s="1162"/>
      <c r="G149" s="572"/>
      <c r="H149" s="1162"/>
      <c r="I149" s="1162"/>
      <c r="J149" s="572"/>
      <c r="K149" s="1171"/>
      <c r="L149" s="1171"/>
      <c r="M149" s="572"/>
      <c r="N149" s="1171"/>
      <c r="O149" s="1171"/>
      <c r="P149" s="572"/>
      <c r="Q149" s="1171"/>
      <c r="R149" s="1171"/>
      <c r="S149" s="572"/>
      <c r="T149" s="1171"/>
      <c r="U149" s="1171"/>
      <c r="V149" s="572"/>
      <c r="W149" s="1171"/>
      <c r="X149" s="1171"/>
      <c r="Y149" s="572"/>
      <c r="Z149" s="1171"/>
      <c r="AA149" s="1171"/>
      <c r="AB149" s="572"/>
      <c r="AC149" s="1171"/>
      <c r="AD149" s="1171"/>
      <c r="AE149" s="572"/>
      <c r="AF149" s="670" t="str">
        <f t="shared" si="8"/>
        <v/>
      </c>
    </row>
    <row r="150" spans="1:32" ht="18" customHeight="1" x14ac:dyDescent="0.2">
      <c r="A150" s="486" t="s">
        <v>496</v>
      </c>
      <c r="B150" s="1162"/>
      <c r="C150" s="1162"/>
      <c r="D150" s="572"/>
      <c r="E150" s="1162"/>
      <c r="F150" s="1162"/>
      <c r="G150" s="572"/>
      <c r="H150" s="1162"/>
      <c r="I150" s="1162"/>
      <c r="J150" s="572"/>
      <c r="K150" s="1171"/>
      <c r="L150" s="1171"/>
      <c r="M150" s="572"/>
      <c r="N150" s="1171"/>
      <c r="O150" s="1171"/>
      <c r="P150" s="572"/>
      <c r="Q150" s="1171"/>
      <c r="R150" s="1171"/>
      <c r="S150" s="572"/>
      <c r="T150" s="1171"/>
      <c r="U150" s="1171"/>
      <c r="V150" s="572"/>
      <c r="W150" s="1171"/>
      <c r="X150" s="1171"/>
      <c r="Y150" s="572"/>
      <c r="Z150" s="1171"/>
      <c r="AA150" s="1171"/>
      <c r="AB150" s="572"/>
      <c r="AC150" s="1171"/>
      <c r="AD150" s="1171"/>
      <c r="AE150" s="572"/>
      <c r="AF150" s="670" t="str">
        <f t="shared" si="8"/>
        <v/>
      </c>
    </row>
    <row r="151" spans="1:32" ht="18" customHeight="1" x14ac:dyDescent="0.2">
      <c r="A151" s="486" t="s">
        <v>497</v>
      </c>
      <c r="B151" s="1162"/>
      <c r="C151" s="1162"/>
      <c r="D151" s="572"/>
      <c r="E151" s="1162"/>
      <c r="F151" s="1162"/>
      <c r="G151" s="572"/>
      <c r="H151" s="1162"/>
      <c r="I151" s="1162"/>
      <c r="J151" s="572"/>
      <c r="K151" s="1171"/>
      <c r="L151" s="1171"/>
      <c r="M151" s="572"/>
      <c r="N151" s="1171"/>
      <c r="O151" s="1171"/>
      <c r="P151" s="572"/>
      <c r="Q151" s="1171"/>
      <c r="R151" s="1171"/>
      <c r="S151" s="572"/>
      <c r="T151" s="1171"/>
      <c r="U151" s="1171"/>
      <c r="V151" s="572"/>
      <c r="W151" s="1171"/>
      <c r="X151" s="1171"/>
      <c r="Y151" s="572"/>
      <c r="Z151" s="1171"/>
      <c r="AA151" s="1171"/>
      <c r="AB151" s="572"/>
      <c r="AC151" s="1171"/>
      <c r="AD151" s="1171"/>
      <c r="AE151" s="572"/>
      <c r="AF151" s="670" t="str">
        <f t="shared" si="8"/>
        <v/>
      </c>
    </row>
    <row r="152" spans="1:32" ht="18" customHeight="1" x14ac:dyDescent="0.2">
      <c r="A152" s="486" t="s">
        <v>498</v>
      </c>
      <c r="B152" s="1162"/>
      <c r="C152" s="1162"/>
      <c r="D152" s="572"/>
      <c r="E152" s="1162"/>
      <c r="F152" s="1162"/>
      <c r="G152" s="572"/>
      <c r="H152" s="1162"/>
      <c r="I152" s="1162"/>
      <c r="J152" s="572"/>
      <c r="K152" s="1171"/>
      <c r="L152" s="1171"/>
      <c r="M152" s="572"/>
      <c r="N152" s="1171"/>
      <c r="O152" s="1171"/>
      <c r="P152" s="572"/>
      <c r="Q152" s="1171"/>
      <c r="R152" s="1171"/>
      <c r="S152" s="572"/>
      <c r="T152" s="1171"/>
      <c r="U152" s="1171"/>
      <c r="V152" s="572"/>
      <c r="W152" s="1171"/>
      <c r="X152" s="1171"/>
      <c r="Y152" s="572"/>
      <c r="Z152" s="1171"/>
      <c r="AA152" s="1171"/>
      <c r="AB152" s="572"/>
      <c r="AC152" s="1171"/>
      <c r="AD152" s="1171"/>
      <c r="AE152" s="572"/>
      <c r="AF152" s="670" t="str">
        <f t="shared" si="8"/>
        <v/>
      </c>
    </row>
    <row r="153" spans="1:32" ht="18" customHeight="1" x14ac:dyDescent="0.2">
      <c r="A153" s="486" t="s">
        <v>499</v>
      </c>
      <c r="B153" s="1162"/>
      <c r="C153" s="1162"/>
      <c r="D153" s="572"/>
      <c r="E153" s="1162"/>
      <c r="F153" s="1162"/>
      <c r="G153" s="572"/>
      <c r="H153" s="1162"/>
      <c r="I153" s="1162"/>
      <c r="J153" s="572"/>
      <c r="K153" s="1171"/>
      <c r="L153" s="1171"/>
      <c r="M153" s="572"/>
      <c r="N153" s="1171"/>
      <c r="O153" s="1171"/>
      <c r="P153" s="572"/>
      <c r="Q153" s="1171"/>
      <c r="R153" s="1171"/>
      <c r="S153" s="572"/>
      <c r="T153" s="1171"/>
      <c r="U153" s="1171"/>
      <c r="V153" s="572"/>
      <c r="W153" s="1171"/>
      <c r="X153" s="1171"/>
      <c r="Y153" s="572"/>
      <c r="Z153" s="1171"/>
      <c r="AA153" s="1171"/>
      <c r="AB153" s="572"/>
      <c r="AC153" s="1171"/>
      <c r="AD153" s="1171"/>
      <c r="AE153" s="572"/>
      <c r="AF153" s="670" t="str">
        <f t="shared" si="8"/>
        <v/>
      </c>
    </row>
    <row r="154" spans="1:32" ht="18" customHeight="1" x14ac:dyDescent="0.2">
      <c r="A154" s="486" t="s">
        <v>500</v>
      </c>
      <c r="B154" s="1162"/>
      <c r="C154" s="1162"/>
      <c r="D154" s="572"/>
      <c r="E154" s="1162"/>
      <c r="F154" s="1162"/>
      <c r="G154" s="572"/>
      <c r="H154" s="1162"/>
      <c r="I154" s="1162"/>
      <c r="J154" s="572"/>
      <c r="K154" s="1171"/>
      <c r="L154" s="1171"/>
      <c r="M154" s="572"/>
      <c r="N154" s="1171"/>
      <c r="O154" s="1171"/>
      <c r="P154" s="572"/>
      <c r="Q154" s="1171"/>
      <c r="R154" s="1171"/>
      <c r="S154" s="572"/>
      <c r="T154" s="1171"/>
      <c r="U154" s="1171"/>
      <c r="V154" s="572"/>
      <c r="W154" s="1171"/>
      <c r="X154" s="1171"/>
      <c r="Y154" s="572"/>
      <c r="Z154" s="1171"/>
      <c r="AA154" s="1171"/>
      <c r="AB154" s="572"/>
      <c r="AC154" s="1171"/>
      <c r="AD154" s="1171"/>
      <c r="AE154" s="572"/>
      <c r="AF154" s="670" t="str">
        <f t="shared" si="8"/>
        <v/>
      </c>
    </row>
    <row r="155" spans="1:32" ht="18" customHeight="1" x14ac:dyDescent="0.2">
      <c r="A155" s="486" t="s">
        <v>501</v>
      </c>
      <c r="B155" s="1162"/>
      <c r="C155" s="1162"/>
      <c r="D155" s="572"/>
      <c r="E155" s="1162"/>
      <c r="F155" s="1162"/>
      <c r="G155" s="572"/>
      <c r="H155" s="1162"/>
      <c r="I155" s="1162"/>
      <c r="J155" s="572"/>
      <c r="K155" s="1171"/>
      <c r="L155" s="1171"/>
      <c r="M155" s="572"/>
      <c r="N155" s="1171"/>
      <c r="O155" s="1171"/>
      <c r="P155" s="572"/>
      <c r="Q155" s="1171"/>
      <c r="R155" s="1171"/>
      <c r="S155" s="572"/>
      <c r="T155" s="1171"/>
      <c r="U155" s="1171"/>
      <c r="V155" s="572"/>
      <c r="W155" s="1171"/>
      <c r="X155" s="1171"/>
      <c r="Y155" s="572"/>
      <c r="Z155" s="1171"/>
      <c r="AA155" s="1171"/>
      <c r="AB155" s="572"/>
      <c r="AC155" s="1171"/>
      <c r="AD155" s="1171"/>
      <c r="AE155" s="572"/>
      <c r="AF155" s="670" t="str">
        <f t="shared" si="8"/>
        <v/>
      </c>
    </row>
    <row r="156" spans="1:32" ht="18" customHeight="1" x14ac:dyDescent="0.2">
      <c r="A156" s="486" t="s">
        <v>502</v>
      </c>
      <c r="B156" s="1162"/>
      <c r="C156" s="1162"/>
      <c r="D156" s="572"/>
      <c r="E156" s="1162"/>
      <c r="F156" s="1162"/>
      <c r="G156" s="572"/>
      <c r="H156" s="1162"/>
      <c r="I156" s="1162"/>
      <c r="J156" s="572"/>
      <c r="K156" s="1171"/>
      <c r="L156" s="1171"/>
      <c r="M156" s="572"/>
      <c r="N156" s="1171"/>
      <c r="O156" s="1171"/>
      <c r="P156" s="572"/>
      <c r="Q156" s="1171"/>
      <c r="R156" s="1171"/>
      <c r="S156" s="572"/>
      <c r="T156" s="1171"/>
      <c r="U156" s="1171"/>
      <c r="V156" s="572"/>
      <c r="W156" s="1171"/>
      <c r="X156" s="1171"/>
      <c r="Y156" s="572"/>
      <c r="Z156" s="1171"/>
      <c r="AA156" s="1171"/>
      <c r="AB156" s="572"/>
      <c r="AC156" s="1171"/>
      <c r="AD156" s="1171"/>
      <c r="AE156" s="572"/>
      <c r="AF156" s="670" t="str">
        <f t="shared" si="8"/>
        <v/>
      </c>
    </row>
    <row r="157" spans="1:32" ht="18" customHeight="1" x14ac:dyDescent="0.2">
      <c r="A157" s="486" t="s">
        <v>503</v>
      </c>
      <c r="B157" s="1162"/>
      <c r="C157" s="1162"/>
      <c r="D157" s="572"/>
      <c r="E157" s="1162"/>
      <c r="F157" s="1162"/>
      <c r="G157" s="572"/>
      <c r="H157" s="1162"/>
      <c r="I157" s="1162"/>
      <c r="J157" s="572"/>
      <c r="K157" s="1171"/>
      <c r="L157" s="1171"/>
      <c r="M157" s="572"/>
      <c r="N157" s="1171"/>
      <c r="O157" s="1171"/>
      <c r="P157" s="572"/>
      <c r="Q157" s="1171"/>
      <c r="R157" s="1171"/>
      <c r="S157" s="572"/>
      <c r="T157" s="1171"/>
      <c r="U157" s="1171"/>
      <c r="V157" s="572"/>
      <c r="W157" s="1171"/>
      <c r="X157" s="1171"/>
      <c r="Y157" s="572"/>
      <c r="Z157" s="1171"/>
      <c r="AA157" s="1171"/>
      <c r="AB157" s="572"/>
      <c r="AC157" s="1171"/>
      <c r="AD157" s="1171"/>
      <c r="AE157" s="572"/>
      <c r="AF157" s="670" t="str">
        <f t="shared" si="8"/>
        <v/>
      </c>
    </row>
    <row r="158" spans="1:32" ht="18" customHeight="1" x14ac:dyDescent="0.2">
      <c r="A158" s="488" t="s">
        <v>504</v>
      </c>
      <c r="B158" s="1162"/>
      <c r="C158" s="1162"/>
      <c r="D158" s="575"/>
      <c r="E158" s="1162"/>
      <c r="F158" s="1162"/>
      <c r="G158" s="575"/>
      <c r="H158" s="1162"/>
      <c r="I158" s="1162"/>
      <c r="J158" s="575"/>
      <c r="K158" s="1171"/>
      <c r="L158" s="1171"/>
      <c r="M158" s="575"/>
      <c r="N158" s="1171"/>
      <c r="O158" s="1171"/>
      <c r="P158" s="575"/>
      <c r="Q158" s="1171"/>
      <c r="R158" s="1171"/>
      <c r="S158" s="575"/>
      <c r="T158" s="1171"/>
      <c r="U158" s="1171"/>
      <c r="V158" s="575"/>
      <c r="W158" s="1171"/>
      <c r="X158" s="1171"/>
      <c r="Y158" s="575"/>
      <c r="Z158" s="1171"/>
      <c r="AA158" s="1171"/>
      <c r="AB158" s="575"/>
      <c r="AC158" s="1171"/>
      <c r="AD158" s="1171"/>
      <c r="AE158" s="575"/>
      <c r="AF158" s="670" t="str">
        <f t="shared" si="8"/>
        <v/>
      </c>
    </row>
    <row r="159" spans="1:32" s="199" customFormat="1" ht="18" customHeight="1" x14ac:dyDescent="0.25">
      <c r="A159" s="489" t="s">
        <v>73</v>
      </c>
      <c r="B159" s="1163"/>
      <c r="C159" s="1163"/>
      <c r="D159" s="662" t="str">
        <f>IF(AND(D147="", D148="",D149="",D150="",D151="",D152="", D153="",D154="",D155="",D156="",D157="", D158=""), "", SUM(D147:D158))</f>
        <v/>
      </c>
      <c r="E159" s="1163"/>
      <c r="F159" s="1163"/>
      <c r="G159" s="662" t="str">
        <f>IF(AND(G147="", G148="",G149="",G150="",G151="",G152="", G153="",G154="",G155="",G156="",G157="", G158=""), "", SUM(G147:G158))</f>
        <v/>
      </c>
      <c r="H159" s="1163"/>
      <c r="I159" s="1163"/>
      <c r="J159" s="662" t="str">
        <f>IF(AND(J147="", J148="",J149="",J150="",J151="",J152="", J153="",J154="",J155="",J156="",J157="", J158=""), "", SUM(J147:J158))</f>
        <v/>
      </c>
      <c r="K159" s="1172"/>
      <c r="L159" s="1172"/>
      <c r="M159" s="662" t="str">
        <f>IF(AND(M147="", M148="",M149="",M150="",M151="",M152="", M153="",M154="",M155="",M156="",M157="", M158=""), "", SUM(M147:M158))</f>
        <v/>
      </c>
      <c r="N159" s="1172"/>
      <c r="O159" s="1172"/>
      <c r="P159" s="662" t="str">
        <f>IF(AND(P147="", P148="",P149="",P150="",P151="",P152="", P153="",P154="",P155="",P156="",P157="", P158=""), "", SUM(P147:P158))</f>
        <v/>
      </c>
      <c r="Q159" s="1172"/>
      <c r="R159" s="1172"/>
      <c r="S159" s="662" t="str">
        <f>IF(AND(S147="", S148="",S149="",S150="",S151="",S152="", S153="",S154="",S155="",S156="",S157="", S158=""), "", SUM(S147:S158))</f>
        <v/>
      </c>
      <c r="T159" s="1172"/>
      <c r="U159" s="1172"/>
      <c r="V159" s="662" t="str">
        <f>IF(AND(V147="", V148="",V149="",V150="",V151="",V152="", V153="",V154="",V155="",V156="",V157="", V158=""), "", SUM(V147:V158))</f>
        <v/>
      </c>
      <c r="W159" s="1172"/>
      <c r="X159" s="1172"/>
      <c r="Y159" s="662" t="str">
        <f>IF(AND(Y147="", Y148="",Y149="",Y150="",Y151="",Y152="", Y153="",Y154="",Y155="",Y156="",Y157="", Y158=""), "", SUM(Y147:Y158))</f>
        <v/>
      </c>
      <c r="Z159" s="1172"/>
      <c r="AA159" s="1172"/>
      <c r="AB159" s="662" t="str">
        <f>IF(AND(AB147="", AB148="",AB149="",AB150="",AB151="",AB152="", AB153="",AB154="",AB155="",AB156="",AB157="", AB158=""), "", SUM(AB147:AB158))</f>
        <v/>
      </c>
      <c r="AC159" s="1172"/>
      <c r="AD159" s="1172"/>
      <c r="AE159" s="662" t="str">
        <f>IF(AND(AE147="", AE148="",AE149="",AE150="",AE151="",AE152="", AE153="",AE154="",AE155="",AE156="",AE157="", AE158=""), "", SUM(AE147:AE158))</f>
        <v/>
      </c>
      <c r="AF159" s="671" t="str">
        <f>IF(AND($B$147="",$C$147="",$E$147="",$F$147="",$H$147="",$I$147="",$K$147="",$L$147="",$N$147="",$O$147="",$Q$147="",$R$147="",$T$147="",$U$147="",$W$147="",$X$147="",$Z$147="",$AA$147="",$AC$147="",$AD$147=""),"",(((($B$147*$C$147)/100)*IF(AND(D159=""),0,D159))+((($E$147*$F$147)/100)*IF(AND(G159=""),0,G159))+((($H$147*$I$147)/100)*IF(AND(J159=""),0,J159))+((($K$147*$L$147)/100)*IF(AND(M159=""),0,M159))+((($N$147*$O$147)/100)*IF(AND(P159=""),0,P159))+((($Q$147*$R$147)/100)*IF(AND(S159=""),0,S159))+((($T$147*$U$147)/100)*IF(AND(V159=""),0,V159))+((($W$147*$X$147)/100)*IF(AND(Y159=""),0,Y159))+((($Z$147*$AA$147)/100)*IF(AND(AB159=""),0,AB159))+((($AC$147*$AD$147)/100)*IF(AND(AE159=""),0,AE159))))</f>
        <v/>
      </c>
    </row>
    <row r="161" spans="1:24" ht="18.600000000000001" customHeight="1" x14ac:dyDescent="0.2">
      <c r="B161" s="219" t="s">
        <v>314</v>
      </c>
      <c r="C161" s="242"/>
      <c r="D161" s="242"/>
      <c r="E161" s="242"/>
      <c r="F161" s="242"/>
      <c r="G161" s="242"/>
      <c r="H161" s="242"/>
      <c r="I161" s="242"/>
      <c r="J161" s="242"/>
      <c r="K161" s="121"/>
      <c r="L161" s="121"/>
      <c r="M161" s="121"/>
    </row>
    <row r="162" spans="1:24" ht="30" customHeight="1" x14ac:dyDescent="0.25">
      <c r="B162" s="1113" t="s">
        <v>395</v>
      </c>
      <c r="C162" s="1113"/>
      <c r="D162" s="1113"/>
      <c r="E162" s="1113"/>
      <c r="F162" s="1113"/>
      <c r="G162" s="1113"/>
      <c r="H162" s="1113"/>
      <c r="I162" s="1113"/>
      <c r="J162" s="1113"/>
    </row>
    <row r="163" spans="1:24" ht="48" customHeight="1" x14ac:dyDescent="0.25">
      <c r="A163" s="642" t="s">
        <v>515</v>
      </c>
      <c r="B163" s="556" t="s">
        <v>316</v>
      </c>
      <c r="C163" s="356" t="s">
        <v>350</v>
      </c>
      <c r="D163" s="556" t="s">
        <v>317</v>
      </c>
      <c r="E163" s="559" t="s">
        <v>352</v>
      </c>
      <c r="F163" s="556" t="s">
        <v>318</v>
      </c>
      <c r="G163" s="559" t="s">
        <v>354</v>
      </c>
      <c r="H163" s="556" t="s">
        <v>319</v>
      </c>
      <c r="I163" s="559" t="s">
        <v>356</v>
      </c>
      <c r="J163" s="556" t="s">
        <v>387</v>
      </c>
      <c r="K163" s="559" t="s">
        <v>358</v>
      </c>
      <c r="L163" s="556" t="s">
        <v>320</v>
      </c>
      <c r="M163" s="559" t="s">
        <v>360</v>
      </c>
      <c r="N163" s="556" t="s">
        <v>321</v>
      </c>
      <c r="O163" s="559" t="s">
        <v>362</v>
      </c>
      <c r="P163" s="556" t="s">
        <v>322</v>
      </c>
      <c r="Q163" s="559" t="s">
        <v>364</v>
      </c>
      <c r="R163" s="556" t="s">
        <v>323</v>
      </c>
      <c r="S163" s="559" t="s">
        <v>366</v>
      </c>
      <c r="T163" s="556" t="s">
        <v>324</v>
      </c>
      <c r="U163" s="559" t="s">
        <v>325</v>
      </c>
      <c r="V163" s="560" t="s">
        <v>176</v>
      </c>
      <c r="W163" s="643"/>
      <c r="X163" s="226"/>
    </row>
    <row r="164" spans="1:24" ht="18" customHeight="1" x14ac:dyDescent="0.2">
      <c r="A164" s="486" t="s">
        <v>493</v>
      </c>
      <c r="B164" s="1161"/>
      <c r="C164" s="576"/>
      <c r="D164" s="1161"/>
      <c r="E164" s="579"/>
      <c r="F164" s="1161"/>
      <c r="G164" s="579"/>
      <c r="H164" s="1161"/>
      <c r="I164" s="579"/>
      <c r="J164" s="1161"/>
      <c r="K164" s="579"/>
      <c r="L164" s="1161"/>
      <c r="M164" s="579"/>
      <c r="N164" s="1161"/>
      <c r="O164" s="579"/>
      <c r="P164" s="1161"/>
      <c r="Q164" s="579"/>
      <c r="R164" s="1161"/>
      <c r="S164" s="579"/>
      <c r="T164" s="1161"/>
      <c r="U164" s="579"/>
      <c r="V164" s="670" t="str">
        <f>IF(AND($B$164="",$D$164="",$F$164="",$H$164="",$J$164="",$L$164="",$N$164="",$P$164="",$R$164="",$T$164=""),"",(((($B$164*$B$164)/100)*(C164))+((($D$164*$D$164)/100)*(E164))+((($F$164*$F$164)/100)*(G164))+((($H$164*$H$164)/100)*(I164))+((($J$164*$J$164)/100)*(K164))+((($L$164*$L$164)/100)*(M164))+((($N$164*$N$164)/100)*(O164))+((($P$164*$P$164)/100)*(Q164))+((($R$164*$R$164)/100)*(S164))+((($T$164*$T$164)/100)*(U164))))</f>
        <v/>
      </c>
      <c r="W164" s="646"/>
      <c r="X164" s="644"/>
    </row>
    <row r="165" spans="1:24" ht="18" customHeight="1" x14ac:dyDescent="0.2">
      <c r="A165" s="486" t="s">
        <v>494</v>
      </c>
      <c r="B165" s="1162"/>
      <c r="C165" s="577"/>
      <c r="D165" s="1167"/>
      <c r="E165" s="580"/>
      <c r="F165" s="1167"/>
      <c r="G165" s="580"/>
      <c r="H165" s="1167"/>
      <c r="I165" s="580"/>
      <c r="J165" s="1167"/>
      <c r="K165" s="580"/>
      <c r="L165" s="1169"/>
      <c r="M165" s="580"/>
      <c r="N165" s="1169"/>
      <c r="O165" s="580"/>
      <c r="P165" s="1169"/>
      <c r="Q165" s="580"/>
      <c r="R165" s="1169"/>
      <c r="S165" s="580"/>
      <c r="T165" s="1169"/>
      <c r="U165" s="580"/>
      <c r="V165" s="670" t="str">
        <f t="shared" ref="V165:V175" si="9">IF(AND($B$164="",$D$164="",$F$164="",$H$164="",$J$164="",$L$164="",$N$164="",$P$164="",$R$164="",$T$164=""),"",(((($B$164*$B$164)/100)*(C165))+((($D$164*$D$164)/100)*(E165))+((($F$164*$F$164)/100)*(G165))+((($H$164*$H$164)/100)*(I165))+((($J$164*$J$164)/100)*(K165))+((($L$164*$L$164)/100)*(M165))+((($N$164*$N$164)/100)*(O165))+((($P$164*$P$164)/100)*(Q165))+((($R$164*$R$164)/100)*(S165))+((($T$164*$T$164)/100)*(U165))))</f>
        <v/>
      </c>
      <c r="W165" s="647"/>
      <c r="X165" s="644"/>
    </row>
    <row r="166" spans="1:24" ht="18" customHeight="1" x14ac:dyDescent="0.2">
      <c r="A166" s="486" t="s">
        <v>495</v>
      </c>
      <c r="B166" s="1162"/>
      <c r="C166" s="577"/>
      <c r="D166" s="1167"/>
      <c r="E166" s="580"/>
      <c r="F166" s="1167"/>
      <c r="G166" s="580"/>
      <c r="H166" s="1167"/>
      <c r="I166" s="580"/>
      <c r="J166" s="1167"/>
      <c r="K166" s="580"/>
      <c r="L166" s="1169"/>
      <c r="M166" s="580"/>
      <c r="N166" s="1169"/>
      <c r="O166" s="580"/>
      <c r="P166" s="1169"/>
      <c r="Q166" s="580"/>
      <c r="R166" s="1169"/>
      <c r="S166" s="580"/>
      <c r="T166" s="1169"/>
      <c r="U166" s="580"/>
      <c r="V166" s="670" t="str">
        <f t="shared" si="9"/>
        <v/>
      </c>
      <c r="W166" s="647"/>
      <c r="X166" s="644"/>
    </row>
    <row r="167" spans="1:24" ht="18" customHeight="1" x14ac:dyDescent="0.2">
      <c r="A167" s="486" t="s">
        <v>496</v>
      </c>
      <c r="B167" s="1162"/>
      <c r="C167" s="577"/>
      <c r="D167" s="1167"/>
      <c r="E167" s="580"/>
      <c r="F167" s="1167"/>
      <c r="G167" s="580"/>
      <c r="H167" s="1167"/>
      <c r="I167" s="580"/>
      <c r="J167" s="1167"/>
      <c r="K167" s="580"/>
      <c r="L167" s="1169"/>
      <c r="M167" s="580"/>
      <c r="N167" s="1169"/>
      <c r="O167" s="580"/>
      <c r="P167" s="1169"/>
      <c r="Q167" s="580"/>
      <c r="R167" s="1169"/>
      <c r="S167" s="580"/>
      <c r="T167" s="1169"/>
      <c r="U167" s="580"/>
      <c r="V167" s="670" t="str">
        <f t="shared" si="9"/>
        <v/>
      </c>
      <c r="W167" s="647"/>
      <c r="X167" s="644"/>
    </row>
    <row r="168" spans="1:24" ht="18" customHeight="1" x14ac:dyDescent="0.2">
      <c r="A168" s="486" t="s">
        <v>497</v>
      </c>
      <c r="B168" s="1162"/>
      <c r="C168" s="577"/>
      <c r="D168" s="1167"/>
      <c r="E168" s="580"/>
      <c r="F168" s="1167"/>
      <c r="G168" s="580"/>
      <c r="H168" s="1167"/>
      <c r="I168" s="580"/>
      <c r="J168" s="1167"/>
      <c r="K168" s="580"/>
      <c r="L168" s="1169"/>
      <c r="M168" s="580"/>
      <c r="N168" s="1169"/>
      <c r="O168" s="580"/>
      <c r="P168" s="1169"/>
      <c r="Q168" s="580"/>
      <c r="R168" s="1169"/>
      <c r="S168" s="580"/>
      <c r="T168" s="1169"/>
      <c r="U168" s="580"/>
      <c r="V168" s="670" t="str">
        <f t="shared" si="9"/>
        <v/>
      </c>
      <c r="W168" s="647"/>
      <c r="X168" s="644"/>
    </row>
    <row r="169" spans="1:24" ht="18" customHeight="1" x14ac:dyDescent="0.2">
      <c r="A169" s="486" t="s">
        <v>498</v>
      </c>
      <c r="B169" s="1162"/>
      <c r="C169" s="577"/>
      <c r="D169" s="1167"/>
      <c r="E169" s="580"/>
      <c r="F169" s="1167"/>
      <c r="G169" s="580"/>
      <c r="H169" s="1167"/>
      <c r="I169" s="580"/>
      <c r="J169" s="1167"/>
      <c r="K169" s="580"/>
      <c r="L169" s="1169"/>
      <c r="M169" s="580"/>
      <c r="N169" s="1169"/>
      <c r="O169" s="580"/>
      <c r="P169" s="1169"/>
      <c r="Q169" s="580"/>
      <c r="R169" s="1169"/>
      <c r="S169" s="580"/>
      <c r="T169" s="1169"/>
      <c r="U169" s="580"/>
      <c r="V169" s="670" t="str">
        <f t="shared" si="9"/>
        <v/>
      </c>
      <c r="W169" s="647"/>
      <c r="X169" s="644"/>
    </row>
    <row r="170" spans="1:24" ht="18" customHeight="1" x14ac:dyDescent="0.2">
      <c r="A170" s="486" t="s">
        <v>499</v>
      </c>
      <c r="B170" s="1162"/>
      <c r="C170" s="577"/>
      <c r="D170" s="1167"/>
      <c r="E170" s="580"/>
      <c r="F170" s="1167"/>
      <c r="G170" s="580"/>
      <c r="H170" s="1167"/>
      <c r="I170" s="580"/>
      <c r="J170" s="1167"/>
      <c r="K170" s="580"/>
      <c r="L170" s="1169"/>
      <c r="M170" s="580"/>
      <c r="N170" s="1169"/>
      <c r="O170" s="580"/>
      <c r="P170" s="1169"/>
      <c r="Q170" s="580"/>
      <c r="R170" s="1169"/>
      <c r="S170" s="580"/>
      <c r="T170" s="1169"/>
      <c r="U170" s="580"/>
      <c r="V170" s="670" t="str">
        <f t="shared" si="9"/>
        <v/>
      </c>
      <c r="W170" s="647"/>
      <c r="X170" s="644"/>
    </row>
    <row r="171" spans="1:24" ht="18" customHeight="1" x14ac:dyDescent="0.2">
      <c r="A171" s="486" t="s">
        <v>500</v>
      </c>
      <c r="B171" s="1162"/>
      <c r="C171" s="577"/>
      <c r="D171" s="1167"/>
      <c r="E171" s="580"/>
      <c r="F171" s="1167"/>
      <c r="G171" s="580"/>
      <c r="H171" s="1167"/>
      <c r="I171" s="580"/>
      <c r="J171" s="1167"/>
      <c r="K171" s="580"/>
      <c r="L171" s="1169"/>
      <c r="M171" s="580"/>
      <c r="N171" s="1169"/>
      <c r="O171" s="580"/>
      <c r="P171" s="1169"/>
      <c r="Q171" s="580"/>
      <c r="R171" s="1169"/>
      <c r="S171" s="580"/>
      <c r="T171" s="1169"/>
      <c r="U171" s="580"/>
      <c r="V171" s="670" t="str">
        <f t="shared" si="9"/>
        <v/>
      </c>
      <c r="W171" s="647"/>
      <c r="X171" s="644"/>
    </row>
    <row r="172" spans="1:24" ht="18" customHeight="1" x14ac:dyDescent="0.2">
      <c r="A172" s="486" t="s">
        <v>501</v>
      </c>
      <c r="B172" s="1162"/>
      <c r="C172" s="577"/>
      <c r="D172" s="1167"/>
      <c r="E172" s="580"/>
      <c r="F172" s="1167"/>
      <c r="G172" s="580"/>
      <c r="H172" s="1167"/>
      <c r="I172" s="580"/>
      <c r="J172" s="1167"/>
      <c r="K172" s="580"/>
      <c r="L172" s="1169"/>
      <c r="M172" s="580"/>
      <c r="N172" s="1169"/>
      <c r="O172" s="580"/>
      <c r="P172" s="1169"/>
      <c r="Q172" s="580"/>
      <c r="R172" s="1169"/>
      <c r="S172" s="580"/>
      <c r="T172" s="1169"/>
      <c r="U172" s="580"/>
      <c r="V172" s="670" t="str">
        <f t="shared" si="9"/>
        <v/>
      </c>
      <c r="W172" s="647"/>
      <c r="X172" s="644"/>
    </row>
    <row r="173" spans="1:24" ht="18" customHeight="1" x14ac:dyDescent="0.2">
      <c r="A173" s="486" t="s">
        <v>502</v>
      </c>
      <c r="B173" s="1162"/>
      <c r="C173" s="577"/>
      <c r="D173" s="1167"/>
      <c r="E173" s="580"/>
      <c r="F173" s="1167"/>
      <c r="G173" s="580"/>
      <c r="H173" s="1167"/>
      <c r="I173" s="580"/>
      <c r="J173" s="1167"/>
      <c r="K173" s="580"/>
      <c r="L173" s="1169"/>
      <c r="M173" s="580"/>
      <c r="N173" s="1169"/>
      <c r="O173" s="580"/>
      <c r="P173" s="1169"/>
      <c r="Q173" s="580"/>
      <c r="R173" s="1169"/>
      <c r="S173" s="580"/>
      <c r="T173" s="1169"/>
      <c r="U173" s="580"/>
      <c r="V173" s="670" t="str">
        <f t="shared" si="9"/>
        <v/>
      </c>
      <c r="W173" s="647"/>
      <c r="X173" s="644"/>
    </row>
    <row r="174" spans="1:24" ht="18" customHeight="1" x14ac:dyDescent="0.2">
      <c r="A174" s="486" t="s">
        <v>503</v>
      </c>
      <c r="B174" s="1162"/>
      <c r="C174" s="577"/>
      <c r="D174" s="1167"/>
      <c r="E174" s="580"/>
      <c r="F174" s="1167"/>
      <c r="G174" s="580"/>
      <c r="H174" s="1167"/>
      <c r="I174" s="580"/>
      <c r="J174" s="1167"/>
      <c r="K174" s="580"/>
      <c r="L174" s="1169"/>
      <c r="M174" s="580"/>
      <c r="N174" s="1169"/>
      <c r="O174" s="580"/>
      <c r="P174" s="1169"/>
      <c r="Q174" s="580"/>
      <c r="R174" s="1169"/>
      <c r="S174" s="580"/>
      <c r="T174" s="1169"/>
      <c r="U174" s="580"/>
      <c r="V174" s="670" t="str">
        <f t="shared" si="9"/>
        <v/>
      </c>
      <c r="W174" s="647"/>
      <c r="X174" s="644"/>
    </row>
    <row r="175" spans="1:24" ht="18" customHeight="1" x14ac:dyDescent="0.2">
      <c r="A175" s="488" t="s">
        <v>504</v>
      </c>
      <c r="B175" s="1162"/>
      <c r="C175" s="578"/>
      <c r="D175" s="1167"/>
      <c r="E175" s="581"/>
      <c r="F175" s="1167"/>
      <c r="G175" s="581"/>
      <c r="H175" s="1167"/>
      <c r="I175" s="581"/>
      <c r="J175" s="1167"/>
      <c r="K175" s="581"/>
      <c r="L175" s="1169"/>
      <c r="M175" s="581"/>
      <c r="N175" s="1169"/>
      <c r="O175" s="581"/>
      <c r="P175" s="1169"/>
      <c r="Q175" s="581"/>
      <c r="R175" s="1169"/>
      <c r="S175" s="581"/>
      <c r="T175" s="1169"/>
      <c r="U175" s="581"/>
      <c r="V175" s="670" t="str">
        <f t="shared" si="9"/>
        <v/>
      </c>
      <c r="W175" s="647"/>
      <c r="X175" s="644"/>
    </row>
    <row r="176" spans="1:24" s="199" customFormat="1" ht="18" customHeight="1" x14ac:dyDescent="0.25">
      <c r="A176" s="489" t="s">
        <v>73</v>
      </c>
      <c r="B176" s="1163"/>
      <c r="C176" s="661" t="str">
        <f>IF(AND(C164="", C165="",C166="",C167="",C168="",C169="", C170="",C171="",C172="",C173="",C174="", C175=""), "", SUM(C164:C175))</f>
        <v/>
      </c>
      <c r="D176" s="1168"/>
      <c r="E176" s="660" t="str">
        <f>IF(AND(E164="", E165="",E166="",E167="",E168="",E169="", E170="",E171="",E172="",E173="",E174="", E175=""), "", SUM(E164:E175))</f>
        <v/>
      </c>
      <c r="F176" s="1168"/>
      <c r="G176" s="660" t="str">
        <f>IF(AND(G164="", G165="",G166="",G167="",G168="",G169="", G170="",G171="",G172="",G173="",G174="", G175=""), "", SUM(G164:G175))</f>
        <v/>
      </c>
      <c r="H176" s="1168"/>
      <c r="I176" s="660" t="str">
        <f>IF(AND(I164="", I165="",I166="",I167="",I168="",I169="", I170="",I171="",I172="",I173="",I174="", I175=""), "", SUM(I164:I175))</f>
        <v/>
      </c>
      <c r="J176" s="1168"/>
      <c r="K176" s="660" t="str">
        <f>IF(AND(K164="", K165="",K166="",K167="",K168="",K169="", K170="",K171="",K172="",K173="",K174="", K175=""), "", SUM(K164:K175))</f>
        <v/>
      </c>
      <c r="L176" s="1170"/>
      <c r="M176" s="660" t="str">
        <f>IF(AND(M164="", M165="",M166="",M167="",M168="",M169="", M170="",M171="",M172="",M173="",M174="", M175=""), "", SUM(M164:M175))</f>
        <v/>
      </c>
      <c r="N176" s="1170"/>
      <c r="O176" s="660" t="str">
        <f>IF(AND(O164="", O165="",O166="",O167="",O168="",O169="", O170="",O171="",O172="",O173="",O174="", O175=""), "", SUM(O164:O175))</f>
        <v/>
      </c>
      <c r="P176" s="1170"/>
      <c r="Q176" s="660" t="str">
        <f>IF(AND(Q164="", Q165="",Q166="",Q167="",Q168="",Q169="", Q170="",Q171="",Q172="",Q173="",Q174="", Q175=""), "", SUM(Q164:Q175))</f>
        <v/>
      </c>
      <c r="R176" s="1170"/>
      <c r="S176" s="660" t="str">
        <f>IF(AND(S164="", S165="",S166="",S167="",S168="",S169="", S170="",S171="",S172="",S173="",S174="", S175=""), "", SUM(S164:S175))</f>
        <v/>
      </c>
      <c r="T176" s="1170"/>
      <c r="U176" s="660" t="str">
        <f>IF(AND(U164="", U165="",U166="",U167="",U168="",U169="", U170="",U171="",U172="",U173="",U174="", U175=""), "", SUM(U164:U175))</f>
        <v/>
      </c>
      <c r="V176" s="671" t="str">
        <f>IF(AND($B$164="",$D$164="",$F$164="",$H$164="",$J$164="",$L$164="",$N$164="",$P$164="",$R$164="",$T$164=""),"",(((($B$164*$B$164)/100)*IF(AND(C176=""),0,C176))+((($D$164*$D$164)/100)*IF(AND(E176=""),0,E176))+((($F$164*$F$164)/100)*IF(AND(G176=""),0,G176))+((($H$164*$H$164)/100)*IF(AND(I176=""),0,I176))+((($J$164*$J$164)/100)*IF(AND(K176=""),0,K176))+((($L$164*$L$164)/100)*IF(AND(M176=""),0,M176))+((($N$164*$N$164)/100)*IF(AND(O176=""),0,O176))+((($P$164*$P$164)/100)*IF(AND(Q176=""),0,Q176))+((($R$164*$R$164)/100)*IF(AND(S176=""),0,S176))+((($T$164*$T$164)/100)*IF(AND(U176=""),0,U176))))</f>
        <v/>
      </c>
      <c r="W176" s="647"/>
      <c r="X176" s="645"/>
    </row>
    <row r="179" spans="1:25" ht="25.5" customHeight="1" x14ac:dyDescent="0.25">
      <c r="A179" s="199" t="s">
        <v>516</v>
      </c>
    </row>
    <row r="180" spans="1:25" ht="18" customHeight="1" x14ac:dyDescent="0.2">
      <c r="B180" s="219" t="s">
        <v>312</v>
      </c>
      <c r="C180" s="242"/>
      <c r="D180" s="242"/>
      <c r="E180" s="242"/>
      <c r="F180" s="242"/>
      <c r="G180" s="242"/>
      <c r="H180" s="242"/>
      <c r="I180" s="242"/>
      <c r="J180" s="242"/>
      <c r="K180" s="121"/>
      <c r="L180" s="409"/>
      <c r="M180" s="409"/>
    </row>
    <row r="181" spans="1:25" ht="40.15" customHeight="1" x14ac:dyDescent="0.25">
      <c r="A181" s="547"/>
      <c r="B181" s="1113" t="s">
        <v>393</v>
      </c>
      <c r="C181" s="1113"/>
      <c r="D181" s="1113"/>
      <c r="E181" s="1113"/>
      <c r="F181" s="1113"/>
      <c r="G181" s="1113"/>
      <c r="H181" s="1113"/>
      <c r="I181" s="1113"/>
      <c r="J181" s="1113"/>
      <c r="K181" s="548"/>
      <c r="L181" s="548"/>
      <c r="M181" s="548"/>
    </row>
    <row r="182" spans="1:25" ht="56.45" customHeight="1" x14ac:dyDescent="0.25">
      <c r="A182" s="642" t="s">
        <v>516</v>
      </c>
      <c r="B182" s="484" t="s">
        <v>446</v>
      </c>
      <c r="C182" s="557" t="s">
        <v>447</v>
      </c>
      <c r="D182" s="485" t="s">
        <v>448</v>
      </c>
      <c r="E182" s="556" t="s">
        <v>537</v>
      </c>
      <c r="F182" s="356" t="s">
        <v>119</v>
      </c>
      <c r="G182" s="556" t="s">
        <v>539</v>
      </c>
      <c r="H182" s="559" t="s">
        <v>117</v>
      </c>
      <c r="I182" s="558" t="s">
        <v>540</v>
      </c>
      <c r="J182" s="356" t="s">
        <v>121</v>
      </c>
      <c r="K182" s="556" t="s">
        <v>541</v>
      </c>
      <c r="L182" s="559" t="s">
        <v>123</v>
      </c>
      <c r="M182" s="558" t="s">
        <v>542</v>
      </c>
      <c r="N182" s="356" t="s">
        <v>125</v>
      </c>
      <c r="O182" s="556" t="s">
        <v>543</v>
      </c>
      <c r="P182" s="559" t="s">
        <v>127</v>
      </c>
      <c r="Q182" s="558" t="s">
        <v>544</v>
      </c>
      <c r="R182" s="356" t="s">
        <v>129</v>
      </c>
      <c r="S182" s="556" t="s">
        <v>545</v>
      </c>
      <c r="T182" s="559" t="s">
        <v>131</v>
      </c>
      <c r="U182" s="558" t="s">
        <v>546</v>
      </c>
      <c r="V182" s="356" t="s">
        <v>133</v>
      </c>
      <c r="W182" s="556" t="s">
        <v>538</v>
      </c>
      <c r="X182" s="356" t="s">
        <v>135</v>
      </c>
      <c r="Y182" s="648" t="s">
        <v>176</v>
      </c>
    </row>
    <row r="183" spans="1:25" ht="18" customHeight="1" x14ac:dyDescent="0.2">
      <c r="A183" s="486" t="s">
        <v>493</v>
      </c>
      <c r="B183" s="567"/>
      <c r="C183" s="568"/>
      <c r="D183" s="569"/>
      <c r="E183" s="1161"/>
      <c r="F183" s="576"/>
      <c r="G183" s="1161"/>
      <c r="H183" s="579"/>
      <c r="I183" s="1161"/>
      <c r="J183" s="582"/>
      <c r="K183" s="1161"/>
      <c r="L183" s="579"/>
      <c r="M183" s="1161"/>
      <c r="N183" s="582"/>
      <c r="O183" s="1161"/>
      <c r="P183" s="583"/>
      <c r="Q183" s="1161"/>
      <c r="R183" s="582"/>
      <c r="S183" s="1161"/>
      <c r="T183" s="579"/>
      <c r="U183" s="1161"/>
      <c r="V183" s="582"/>
      <c r="W183" s="1161"/>
      <c r="X183" s="582"/>
      <c r="Y183" s="670" t="str">
        <f>IF(AND(B183="",C183="",D183="",$E$183="",$G$183="",$I$183="",$K$183="",$M$183="",$O$183="",$Q$183="",$S$183="",$U$183="",$W$183=""),"",((177*B183)+(314*C183)+(707*D183)+(((3.14159*(($E$183/2)*($E$183/2)))/100)*F183)+(((3.14159*(($G$183/2)*($G$183/2)))/100)*H183)+(((3.14159*(($I$183/2)*($I$183/2)))/100)*J183)+(((3.14159*(($K$183/2)*($K$183/2)))/100*L183)+(((3.14159*(($M$183/2)*($M$183/2)))/100)*N183)+(((3.14159*(($O$183/2)*($O$183/2)))/100)*P183)+(((3.14159*(($Q$183/2)*($Q$183/2)))/100)*R183)+(((3.14159*(($S$183/2)*($S$183/2)))/100)*T183)+(((3.14159*(($U$183/2)*($U$183/2)))/100)*V183)+(((3.14159*(($W$183/2)*($W$183/2)))/100)*X183))))</f>
        <v/>
      </c>
    </row>
    <row r="184" spans="1:25" ht="18" customHeight="1" x14ac:dyDescent="0.2">
      <c r="A184" s="486" t="s">
        <v>494</v>
      </c>
      <c r="B184" s="570"/>
      <c r="C184" s="571"/>
      <c r="D184" s="572"/>
      <c r="E184" s="1167"/>
      <c r="F184" s="577"/>
      <c r="G184" s="1167"/>
      <c r="H184" s="580"/>
      <c r="I184" s="1167"/>
      <c r="J184" s="577"/>
      <c r="K184" s="1169"/>
      <c r="L184" s="580"/>
      <c r="M184" s="1169"/>
      <c r="N184" s="577"/>
      <c r="O184" s="1169"/>
      <c r="P184" s="580"/>
      <c r="Q184" s="1169"/>
      <c r="R184" s="577"/>
      <c r="S184" s="1169"/>
      <c r="T184" s="580"/>
      <c r="U184" s="1169"/>
      <c r="V184" s="577"/>
      <c r="W184" s="1169"/>
      <c r="X184" s="577"/>
      <c r="Y184" s="670" t="str">
        <f t="shared" ref="Y184:Y194" si="10">IF(AND(B184="",C184="",D184="",$E$183="",$G$183="",$I$183="",$K$183="",$M$183="",$O$183="",$Q$183="",$S$183="",$U$183="",$W$183=""),"",((177*B184)+(314*C184)+(707*D184)+(((3.14159*(($E$183/2)*($E$183/2)))/100)*F184)+(((3.14159*(($G$183/2)*($G$183/2)))/100)*H184)+(((3.14159*(($I$183/2)*($I$183/2)))/100)*J184)+(((3.14159*(($K$183/2)*($K$183/2)))/100*L184)+(((3.14159*(($M$183/2)*($M$183/2)))/100)*N184)+(((3.14159*(($O$183/2)*($O$183/2)))/100)*P184)+(((3.14159*(($Q$183/2)*($Q$183/2)))/100)*R184)+(((3.14159*(($S$183/2)*($S$183/2)))/100)*T184)+(((3.14159*(($U$183/2)*($U$183/2)))/100)*V184)+(((3.14159*(($W$183/2)*($W$183/2)))/100)*X184))))</f>
        <v/>
      </c>
    </row>
    <row r="185" spans="1:25" ht="18" customHeight="1" x14ac:dyDescent="0.2">
      <c r="A185" s="486" t="s">
        <v>495</v>
      </c>
      <c r="B185" s="570"/>
      <c r="C185" s="571"/>
      <c r="D185" s="572"/>
      <c r="E185" s="1167"/>
      <c r="F185" s="577"/>
      <c r="G185" s="1167"/>
      <c r="H185" s="580"/>
      <c r="I185" s="1167"/>
      <c r="J185" s="577"/>
      <c r="K185" s="1169"/>
      <c r="L185" s="580"/>
      <c r="M185" s="1169"/>
      <c r="N185" s="577"/>
      <c r="O185" s="1169"/>
      <c r="P185" s="580"/>
      <c r="Q185" s="1169"/>
      <c r="R185" s="577"/>
      <c r="S185" s="1169"/>
      <c r="T185" s="580"/>
      <c r="U185" s="1169"/>
      <c r="V185" s="577"/>
      <c r="W185" s="1169"/>
      <c r="X185" s="577"/>
      <c r="Y185" s="670" t="str">
        <f t="shared" si="10"/>
        <v/>
      </c>
    </row>
    <row r="186" spans="1:25" ht="18" customHeight="1" x14ac:dyDescent="0.2">
      <c r="A186" s="486" t="s">
        <v>496</v>
      </c>
      <c r="B186" s="570"/>
      <c r="C186" s="571"/>
      <c r="D186" s="572"/>
      <c r="E186" s="1167"/>
      <c r="F186" s="577"/>
      <c r="G186" s="1167"/>
      <c r="H186" s="580"/>
      <c r="I186" s="1167"/>
      <c r="J186" s="577"/>
      <c r="K186" s="1169"/>
      <c r="L186" s="580"/>
      <c r="M186" s="1169"/>
      <c r="N186" s="577"/>
      <c r="O186" s="1169"/>
      <c r="P186" s="580"/>
      <c r="Q186" s="1169"/>
      <c r="R186" s="577"/>
      <c r="S186" s="1169"/>
      <c r="T186" s="580"/>
      <c r="U186" s="1169"/>
      <c r="V186" s="577"/>
      <c r="W186" s="1169"/>
      <c r="X186" s="577"/>
      <c r="Y186" s="670" t="str">
        <f t="shared" si="10"/>
        <v/>
      </c>
    </row>
    <row r="187" spans="1:25" ht="18" customHeight="1" x14ac:dyDescent="0.2">
      <c r="A187" s="486" t="s">
        <v>497</v>
      </c>
      <c r="B187" s="570"/>
      <c r="C187" s="571"/>
      <c r="D187" s="572"/>
      <c r="E187" s="1167"/>
      <c r="F187" s="577"/>
      <c r="G187" s="1167"/>
      <c r="H187" s="580"/>
      <c r="I187" s="1167"/>
      <c r="J187" s="577"/>
      <c r="K187" s="1169"/>
      <c r="L187" s="580"/>
      <c r="M187" s="1169"/>
      <c r="N187" s="577"/>
      <c r="O187" s="1169"/>
      <c r="P187" s="580"/>
      <c r="Q187" s="1169"/>
      <c r="R187" s="577"/>
      <c r="S187" s="1169"/>
      <c r="T187" s="580"/>
      <c r="U187" s="1169"/>
      <c r="V187" s="577"/>
      <c r="W187" s="1169"/>
      <c r="X187" s="577"/>
      <c r="Y187" s="670" t="str">
        <f t="shared" si="10"/>
        <v/>
      </c>
    </row>
    <row r="188" spans="1:25" ht="18" customHeight="1" x14ac:dyDescent="0.2">
      <c r="A188" s="486" t="s">
        <v>498</v>
      </c>
      <c r="B188" s="570"/>
      <c r="C188" s="571"/>
      <c r="D188" s="572"/>
      <c r="E188" s="1167"/>
      <c r="F188" s="577"/>
      <c r="G188" s="1167"/>
      <c r="H188" s="580"/>
      <c r="I188" s="1167"/>
      <c r="J188" s="577"/>
      <c r="K188" s="1169"/>
      <c r="L188" s="580"/>
      <c r="M188" s="1169"/>
      <c r="N188" s="577"/>
      <c r="O188" s="1169"/>
      <c r="P188" s="580"/>
      <c r="Q188" s="1169"/>
      <c r="R188" s="577"/>
      <c r="S188" s="1169"/>
      <c r="T188" s="580"/>
      <c r="U188" s="1169"/>
      <c r="V188" s="577"/>
      <c r="W188" s="1169"/>
      <c r="X188" s="577"/>
      <c r="Y188" s="670" t="str">
        <f t="shared" si="10"/>
        <v/>
      </c>
    </row>
    <row r="189" spans="1:25" ht="18" customHeight="1" x14ac:dyDescent="0.2">
      <c r="A189" s="486" t="s">
        <v>499</v>
      </c>
      <c r="B189" s="570"/>
      <c r="C189" s="571"/>
      <c r="D189" s="572"/>
      <c r="E189" s="1167"/>
      <c r="F189" s="577"/>
      <c r="G189" s="1167"/>
      <c r="H189" s="580"/>
      <c r="I189" s="1167"/>
      <c r="J189" s="577"/>
      <c r="K189" s="1169"/>
      <c r="L189" s="580"/>
      <c r="M189" s="1169"/>
      <c r="N189" s="577"/>
      <c r="O189" s="1169"/>
      <c r="P189" s="580"/>
      <c r="Q189" s="1169"/>
      <c r="R189" s="577"/>
      <c r="S189" s="1169"/>
      <c r="T189" s="580"/>
      <c r="U189" s="1169"/>
      <c r="V189" s="577"/>
      <c r="W189" s="1169"/>
      <c r="X189" s="577"/>
      <c r="Y189" s="670" t="str">
        <f t="shared" si="10"/>
        <v/>
      </c>
    </row>
    <row r="190" spans="1:25" ht="18" customHeight="1" x14ac:dyDescent="0.2">
      <c r="A190" s="486" t="s">
        <v>500</v>
      </c>
      <c r="B190" s="570"/>
      <c r="C190" s="571"/>
      <c r="D190" s="572"/>
      <c r="E190" s="1167"/>
      <c r="F190" s="577"/>
      <c r="G190" s="1167"/>
      <c r="H190" s="580"/>
      <c r="I190" s="1167"/>
      <c r="J190" s="577"/>
      <c r="K190" s="1169"/>
      <c r="L190" s="580"/>
      <c r="M190" s="1169"/>
      <c r="N190" s="577"/>
      <c r="O190" s="1169"/>
      <c r="P190" s="580"/>
      <c r="Q190" s="1169"/>
      <c r="R190" s="577"/>
      <c r="S190" s="1169"/>
      <c r="T190" s="580"/>
      <c r="U190" s="1169"/>
      <c r="V190" s="577"/>
      <c r="W190" s="1169"/>
      <c r="X190" s="577"/>
      <c r="Y190" s="670" t="str">
        <f t="shared" si="10"/>
        <v/>
      </c>
    </row>
    <row r="191" spans="1:25" ht="18" customHeight="1" x14ac:dyDescent="0.2">
      <c r="A191" s="486" t="s">
        <v>501</v>
      </c>
      <c r="B191" s="570"/>
      <c r="C191" s="571"/>
      <c r="D191" s="572"/>
      <c r="E191" s="1167"/>
      <c r="F191" s="577"/>
      <c r="G191" s="1167"/>
      <c r="H191" s="580"/>
      <c r="I191" s="1167"/>
      <c r="J191" s="577"/>
      <c r="K191" s="1169"/>
      <c r="L191" s="580"/>
      <c r="M191" s="1169"/>
      <c r="N191" s="577"/>
      <c r="O191" s="1169"/>
      <c r="P191" s="580"/>
      <c r="Q191" s="1169"/>
      <c r="R191" s="577"/>
      <c r="S191" s="1169"/>
      <c r="T191" s="580"/>
      <c r="U191" s="1169"/>
      <c r="V191" s="577"/>
      <c r="W191" s="1169"/>
      <c r="X191" s="577"/>
      <c r="Y191" s="670" t="str">
        <f t="shared" si="10"/>
        <v/>
      </c>
    </row>
    <row r="192" spans="1:25" ht="18" customHeight="1" x14ac:dyDescent="0.2">
      <c r="A192" s="486" t="s">
        <v>502</v>
      </c>
      <c r="B192" s="570"/>
      <c r="C192" s="571"/>
      <c r="D192" s="572"/>
      <c r="E192" s="1167"/>
      <c r="F192" s="577"/>
      <c r="G192" s="1167"/>
      <c r="H192" s="580"/>
      <c r="I192" s="1167"/>
      <c r="J192" s="577"/>
      <c r="K192" s="1169"/>
      <c r="L192" s="580"/>
      <c r="M192" s="1169"/>
      <c r="N192" s="577"/>
      <c r="O192" s="1169"/>
      <c r="P192" s="580"/>
      <c r="Q192" s="1169"/>
      <c r="R192" s="577"/>
      <c r="S192" s="1169"/>
      <c r="T192" s="580"/>
      <c r="U192" s="1169"/>
      <c r="V192" s="577"/>
      <c r="W192" s="1169"/>
      <c r="X192" s="577"/>
      <c r="Y192" s="670" t="str">
        <f t="shared" si="10"/>
        <v/>
      </c>
    </row>
    <row r="193" spans="1:32" ht="18" customHeight="1" x14ac:dyDescent="0.2">
      <c r="A193" s="486" t="s">
        <v>503</v>
      </c>
      <c r="B193" s="570"/>
      <c r="C193" s="571"/>
      <c r="D193" s="572"/>
      <c r="E193" s="1167"/>
      <c r="F193" s="577"/>
      <c r="G193" s="1167"/>
      <c r="H193" s="580"/>
      <c r="I193" s="1167"/>
      <c r="J193" s="577"/>
      <c r="K193" s="1169"/>
      <c r="L193" s="580"/>
      <c r="M193" s="1169"/>
      <c r="N193" s="577"/>
      <c r="O193" s="1169"/>
      <c r="P193" s="580"/>
      <c r="Q193" s="1169"/>
      <c r="R193" s="577"/>
      <c r="S193" s="1169"/>
      <c r="T193" s="580"/>
      <c r="U193" s="1169"/>
      <c r="V193" s="577"/>
      <c r="W193" s="1169"/>
      <c r="X193" s="577"/>
      <c r="Y193" s="670" t="str">
        <f t="shared" si="10"/>
        <v/>
      </c>
    </row>
    <row r="194" spans="1:32" ht="18" customHeight="1" x14ac:dyDescent="0.2">
      <c r="A194" s="488" t="s">
        <v>504</v>
      </c>
      <c r="B194" s="573"/>
      <c r="C194" s="574"/>
      <c r="D194" s="575"/>
      <c r="E194" s="1167"/>
      <c r="F194" s="578"/>
      <c r="G194" s="1167"/>
      <c r="H194" s="581"/>
      <c r="I194" s="1167"/>
      <c r="J194" s="578"/>
      <c r="K194" s="1169"/>
      <c r="L194" s="581"/>
      <c r="M194" s="1169"/>
      <c r="N194" s="578"/>
      <c r="O194" s="1169"/>
      <c r="P194" s="581"/>
      <c r="Q194" s="1169"/>
      <c r="R194" s="578"/>
      <c r="S194" s="1169"/>
      <c r="T194" s="581"/>
      <c r="U194" s="1169"/>
      <c r="V194" s="578"/>
      <c r="W194" s="1169"/>
      <c r="X194" s="578"/>
      <c r="Y194" s="670" t="str">
        <f t="shared" si="10"/>
        <v/>
      </c>
    </row>
    <row r="195" spans="1:32" s="199" customFormat="1" ht="18" customHeight="1" x14ac:dyDescent="0.25">
      <c r="A195" s="489" t="s">
        <v>73</v>
      </c>
      <c r="B195" s="664" t="str">
        <f>IF(AND(B183="", B184="",B185="",B186="",B187="",B188="", B189="",B190="",B191="",B192="",B193="", B194=""), "", SUM(B183:B194))</f>
        <v/>
      </c>
      <c r="C195" s="664" t="str">
        <f>IF(AND(C183="", C184="",C185="",C186="",C187="",C188="", C189="",C190="",C191="",C192="",C193="", C194=""), "", SUM(C183:C194))</f>
        <v/>
      </c>
      <c r="D195" s="664" t="str">
        <f>IF(AND(D183="", D184="",D185="",D186="",D187="",D188="", D189="",D190="",D191="",D192="",D193="", D194=""), "", SUM(D183:D194))</f>
        <v/>
      </c>
      <c r="E195" s="1168"/>
      <c r="F195" s="660" t="str">
        <f>IF(AND(F183="", F184="",F185="",F186="",F187="",F188="", F189="",F190="",F191="",F192="",F193="", F194=""), "", SUM(F183:F194))</f>
        <v/>
      </c>
      <c r="G195" s="1168"/>
      <c r="H195" s="660" t="str">
        <f>IF(AND(H183="", H184="",H185="",H186="",H187="",H188="", H189="",H190="",H191="",H192="",H193="", H194=""), "", SUM(H183:H194))</f>
        <v/>
      </c>
      <c r="I195" s="1168"/>
      <c r="J195" s="663" t="str">
        <f>IF(AND(J183="", J184="",J185="",J186="",J187="",J188="", J189="",J190="",J191="",J192="",J193="", J194=""), "", SUM(J183:J194))</f>
        <v/>
      </c>
      <c r="K195" s="1170"/>
      <c r="L195" s="660" t="str">
        <f>IF(AND(L183="", L184="",L185="",L186="",L187="",L188="", L189="",L190="",L191="",L192="",L193="", L194=""), "", SUM(L183:L194))</f>
        <v/>
      </c>
      <c r="M195" s="1170"/>
      <c r="N195" s="663" t="str">
        <f>IF(AND(N183="", N184="",N185="",N186="",N187="",N188="", N189="",N190="",N191="",N192="",N193="", N194=""), "", SUM(N183:N194))</f>
        <v/>
      </c>
      <c r="O195" s="1170"/>
      <c r="P195" s="660" t="str">
        <f>IF(AND(P183="", P184="",P185="",P186="",P187="",P188="", P189="",P190="",P191="",P192="",P193="", P194=""), "", SUM(P183:P194))</f>
        <v/>
      </c>
      <c r="Q195" s="1170"/>
      <c r="R195" s="663" t="str">
        <f>IF(AND(R183="", R184="",R185="",R186="",R187="",R188="", R189="",R190="",R191="",R192="",R193="", R194=""), "", SUM(R183:R194))</f>
        <v/>
      </c>
      <c r="S195" s="1170"/>
      <c r="T195" s="660" t="str">
        <f>IF(AND(T183="", T184="",T185="",T186="",T187="",T188="", T189="",T190="",T191="",T192="",T193="", T194=""), "", SUM(T183:T194))</f>
        <v/>
      </c>
      <c r="U195" s="1170"/>
      <c r="V195" s="663" t="str">
        <f>IF(AND(V183="", V184="",V185="",V186="",V187="",V188="", V189="",V190="",V191="",V192="",V193="", V194=""), "", SUM(V183:V194))</f>
        <v/>
      </c>
      <c r="W195" s="1170"/>
      <c r="X195" s="660" t="str">
        <f>IF(AND(X183="", X184="",X185="",X186="",X187="",X188="", X189="",X190="",X191="",X192="",X193="", X194=""), "", SUM(X183:X194))</f>
        <v/>
      </c>
      <c r="Y195" s="671" t="str">
        <f>IF(AND(B195="",C195="",D195="",$E$183="",$G$183="",$I$183="",$K$183="",$M$183="",$O$183="",$Q$183="",$S$183="",$U$183="",$W$183=""),"",((177*IF(AND(B195=""),0,B195))+(314*IF(AND(C195=""),0,C195))+(707*IF(AND(D195=""),0,D195))+(((3.14159*(($E$183/2)*($E$183/2)))/100)*IF(AND(F195=""),0,F195))+(((3.14159*(($G$183/2)*($G$183/2)))/100)*IF(AND(H195=""),0,H195))+(((3.14159*(($I$183/2)*($I$183/2)))/100)*IF(AND(J195=""),0,J195))+(((3.14159*(($K$183/2)*($K$183/2)))/100*IF(AND(L195=""),0,L195))+(((3.14159*(($M$183/2)*($M$183/2)))/100)*IF(AND(N195=""),0,N195))+(((3.14159*(($O$183/2)*($O$183/2)))/100)*IF(AND(P195=""),0,P195))+(((3.14159*(($Q$183/2)*($Q$183/2)))/100)*IF(AND(R195=""),0,R195))+(((3.14159*(($S$183/2)*($S$183/2)))/100)*IF(AND(T195=""),0,T195))+(((3.14159*(($U$183/2)*($U$183/2)))/100)*IF(AND(V195=""),0,V195))+(((3.14159*(($W$183/2)*($W$183/2)))/100)*IF(AND(X195=""),0,X195)))))</f>
        <v/>
      </c>
    </row>
    <row r="197" spans="1:32" ht="18.600000000000001" customHeight="1" x14ac:dyDescent="0.2">
      <c r="B197" s="219" t="s">
        <v>313</v>
      </c>
      <c r="C197" s="242"/>
      <c r="D197" s="242"/>
      <c r="E197" s="242"/>
      <c r="F197" s="242"/>
      <c r="G197" s="242"/>
      <c r="H197" s="242"/>
      <c r="I197" s="242"/>
      <c r="J197" s="242"/>
      <c r="K197" s="121"/>
      <c r="L197" s="121"/>
      <c r="M197" s="121"/>
    </row>
    <row r="198" spans="1:32" ht="54" customHeight="1" x14ac:dyDescent="0.25">
      <c r="B198" s="1113" t="s">
        <v>394</v>
      </c>
      <c r="C198" s="1113"/>
      <c r="D198" s="1113"/>
      <c r="E198" s="1113"/>
      <c r="F198" s="1113"/>
      <c r="G198" s="1113"/>
      <c r="H198" s="1113"/>
      <c r="I198" s="1113"/>
      <c r="J198" s="1113"/>
    </row>
    <row r="199" spans="1:32" ht="78.75" x14ac:dyDescent="0.25">
      <c r="A199" s="642" t="s">
        <v>516</v>
      </c>
      <c r="B199" s="556" t="s">
        <v>326</v>
      </c>
      <c r="C199" s="556" t="s">
        <v>327</v>
      </c>
      <c r="D199" s="485" t="s">
        <v>570</v>
      </c>
      <c r="E199" s="556" t="s">
        <v>328</v>
      </c>
      <c r="F199" s="556" t="s">
        <v>329</v>
      </c>
      <c r="G199" s="485" t="s">
        <v>571</v>
      </c>
      <c r="H199" s="556" t="s">
        <v>330</v>
      </c>
      <c r="I199" s="556" t="s">
        <v>331</v>
      </c>
      <c r="J199" s="485" t="s">
        <v>572</v>
      </c>
      <c r="K199" s="556" t="s">
        <v>332</v>
      </c>
      <c r="L199" s="556" t="s">
        <v>333</v>
      </c>
      <c r="M199" s="485" t="s">
        <v>573</v>
      </c>
      <c r="N199" s="556" t="s">
        <v>334</v>
      </c>
      <c r="O199" s="556" t="s">
        <v>335</v>
      </c>
      <c r="P199" s="485" t="s">
        <v>574</v>
      </c>
      <c r="Q199" s="556" t="s">
        <v>336</v>
      </c>
      <c r="R199" s="556" t="s">
        <v>337</v>
      </c>
      <c r="S199" s="485" t="s">
        <v>575</v>
      </c>
      <c r="T199" s="556" t="s">
        <v>338</v>
      </c>
      <c r="U199" s="556" t="s">
        <v>339</v>
      </c>
      <c r="V199" s="485" t="s">
        <v>576</v>
      </c>
      <c r="W199" s="556" t="s">
        <v>340</v>
      </c>
      <c r="X199" s="556" t="s">
        <v>341</v>
      </c>
      <c r="Y199" s="485" t="s">
        <v>577</v>
      </c>
      <c r="Z199" s="556" t="s">
        <v>342</v>
      </c>
      <c r="AA199" s="556" t="s">
        <v>343</v>
      </c>
      <c r="AB199" s="485" t="s">
        <v>578</v>
      </c>
      <c r="AC199" s="556" t="s">
        <v>344</v>
      </c>
      <c r="AD199" s="556" t="s">
        <v>345</v>
      </c>
      <c r="AE199" s="485" t="s">
        <v>579</v>
      </c>
      <c r="AF199" s="648" t="s">
        <v>176</v>
      </c>
    </row>
    <row r="200" spans="1:32" ht="18" customHeight="1" x14ac:dyDescent="0.2">
      <c r="A200" s="486" t="s">
        <v>493</v>
      </c>
      <c r="B200" s="1161"/>
      <c r="C200" s="1161"/>
      <c r="D200" s="569"/>
      <c r="E200" s="1161"/>
      <c r="F200" s="1161"/>
      <c r="G200" s="569"/>
      <c r="H200" s="1161"/>
      <c r="I200" s="1161"/>
      <c r="J200" s="569"/>
      <c r="K200" s="1161"/>
      <c r="L200" s="1161"/>
      <c r="M200" s="569"/>
      <c r="N200" s="1161"/>
      <c r="O200" s="1161"/>
      <c r="P200" s="569"/>
      <c r="Q200" s="1161"/>
      <c r="R200" s="1161"/>
      <c r="S200" s="569"/>
      <c r="T200" s="1161"/>
      <c r="U200" s="1161"/>
      <c r="V200" s="569"/>
      <c r="W200" s="1161"/>
      <c r="X200" s="1161"/>
      <c r="Y200" s="569"/>
      <c r="Z200" s="1161"/>
      <c r="AA200" s="1161"/>
      <c r="AB200" s="569"/>
      <c r="AC200" s="1161"/>
      <c r="AD200" s="1161"/>
      <c r="AE200" s="569"/>
      <c r="AF200" s="670" t="str">
        <f>IF(AND($B$200="",$C$200="",$E$200="",$F$200="",$H$200="",$I$200="",$K$200="",$L$200="",$N$200="",$O$200="",$Q$200="",$R$200="",$T$200="",$U$200="",$W$200="",$X$200="",$Z$200="",$AA$200="",$AC$200="",$AD$200=""),"",(((($B$200*$C$200)/100)*(D200))+((($E$200*$F$200)/100)*(G200))+((($H$200*$I$200)/100)*(J200))+((($K$200*$L$200)/100)*(M200))+((($N$200*$O$200)/100)*(P200))+((($Q$200*$R$200)/100)*(S200))+((($T$200*$U$200)/100)*(V200))+((($W$200*$X$200)/100)*(Y200))+((($Z$200*$AA$200)/100)*(AB200))+((($AC$200*$AD$200)/100)*(AE200))))</f>
        <v/>
      </c>
    </row>
    <row r="201" spans="1:32" ht="18" customHeight="1" x14ac:dyDescent="0.2">
      <c r="A201" s="486" t="s">
        <v>494</v>
      </c>
      <c r="B201" s="1162"/>
      <c r="C201" s="1162"/>
      <c r="D201" s="572"/>
      <c r="E201" s="1162"/>
      <c r="F201" s="1162"/>
      <c r="G201" s="572"/>
      <c r="H201" s="1162"/>
      <c r="I201" s="1162"/>
      <c r="J201" s="572"/>
      <c r="K201" s="1171"/>
      <c r="L201" s="1171"/>
      <c r="M201" s="572"/>
      <c r="N201" s="1171"/>
      <c r="O201" s="1171"/>
      <c r="P201" s="572"/>
      <c r="Q201" s="1171"/>
      <c r="R201" s="1171"/>
      <c r="S201" s="572"/>
      <c r="T201" s="1171"/>
      <c r="U201" s="1171"/>
      <c r="V201" s="572"/>
      <c r="W201" s="1171"/>
      <c r="X201" s="1171"/>
      <c r="Y201" s="572"/>
      <c r="Z201" s="1171"/>
      <c r="AA201" s="1171"/>
      <c r="AB201" s="572"/>
      <c r="AC201" s="1171"/>
      <c r="AD201" s="1171"/>
      <c r="AE201" s="572"/>
      <c r="AF201" s="670" t="str">
        <f t="shared" ref="AF201:AF211" si="11">IF(AND($B$200="",$C$200="",$E$200="",$F$200="",$H$200="",$I$200="",$K$200="",$L$200="",$N$200="",$O$200="",$Q$200="",$R$200="",$T$200="",$U$200="",$W$200="",$X$200="",$Z$200="",$AA$200="",$AC$200="",$AD$200=""),"",(((($B$200*$C$200)/100)*(D201))+((($E$200*$F$200)/100)*(G201))+((($H$200*$I$200)/100)*(J201))+((($K$200*$L$200)/100)*(M201))+((($N$200*$O$200)/100)*(P201))+((($Q$200*$R$200)/100)*(S201))+((($T$200*$U$200)/100)*(V201))+((($W$200*$X$200)/100)*(Y201))+((($Z$200*$AA$200)/100)*(AB201))+((($AC$200*$AD$200)/100)*(AE201))))</f>
        <v/>
      </c>
    </row>
    <row r="202" spans="1:32" ht="18" customHeight="1" x14ac:dyDescent="0.2">
      <c r="A202" s="486" t="s">
        <v>495</v>
      </c>
      <c r="B202" s="1162"/>
      <c r="C202" s="1162"/>
      <c r="D202" s="572"/>
      <c r="E202" s="1162"/>
      <c r="F202" s="1162"/>
      <c r="G202" s="572"/>
      <c r="H202" s="1162"/>
      <c r="I202" s="1162"/>
      <c r="J202" s="572"/>
      <c r="K202" s="1171"/>
      <c r="L202" s="1171"/>
      <c r="M202" s="572"/>
      <c r="N202" s="1171"/>
      <c r="O202" s="1171"/>
      <c r="P202" s="572"/>
      <c r="Q202" s="1171"/>
      <c r="R202" s="1171"/>
      <c r="S202" s="572"/>
      <c r="T202" s="1171"/>
      <c r="U202" s="1171"/>
      <c r="V202" s="572"/>
      <c r="W202" s="1171"/>
      <c r="X202" s="1171"/>
      <c r="Y202" s="572"/>
      <c r="Z202" s="1171"/>
      <c r="AA202" s="1171"/>
      <c r="AB202" s="572"/>
      <c r="AC202" s="1171"/>
      <c r="AD202" s="1171"/>
      <c r="AE202" s="572"/>
      <c r="AF202" s="670" t="str">
        <f t="shared" si="11"/>
        <v/>
      </c>
    </row>
    <row r="203" spans="1:32" ht="18" customHeight="1" x14ac:dyDescent="0.2">
      <c r="A203" s="486" t="s">
        <v>496</v>
      </c>
      <c r="B203" s="1162"/>
      <c r="C203" s="1162"/>
      <c r="D203" s="572"/>
      <c r="E203" s="1162"/>
      <c r="F203" s="1162"/>
      <c r="G203" s="572"/>
      <c r="H203" s="1162"/>
      <c r="I203" s="1162"/>
      <c r="J203" s="572"/>
      <c r="K203" s="1171"/>
      <c r="L203" s="1171"/>
      <c r="M203" s="572"/>
      <c r="N203" s="1171"/>
      <c r="O203" s="1171"/>
      <c r="P203" s="572"/>
      <c r="Q203" s="1171"/>
      <c r="R203" s="1171"/>
      <c r="S203" s="572"/>
      <c r="T203" s="1171"/>
      <c r="U203" s="1171"/>
      <c r="V203" s="572"/>
      <c r="W203" s="1171"/>
      <c r="X203" s="1171"/>
      <c r="Y203" s="572"/>
      <c r="Z203" s="1171"/>
      <c r="AA203" s="1171"/>
      <c r="AB203" s="572"/>
      <c r="AC203" s="1171"/>
      <c r="AD203" s="1171"/>
      <c r="AE203" s="572"/>
      <c r="AF203" s="670" t="str">
        <f t="shared" si="11"/>
        <v/>
      </c>
    </row>
    <row r="204" spans="1:32" ht="18" customHeight="1" x14ac:dyDescent="0.2">
      <c r="A204" s="486" t="s">
        <v>497</v>
      </c>
      <c r="B204" s="1162"/>
      <c r="C204" s="1162"/>
      <c r="D204" s="572"/>
      <c r="E204" s="1162"/>
      <c r="F204" s="1162"/>
      <c r="G204" s="572"/>
      <c r="H204" s="1162"/>
      <c r="I204" s="1162"/>
      <c r="J204" s="572"/>
      <c r="K204" s="1171"/>
      <c r="L204" s="1171"/>
      <c r="M204" s="572"/>
      <c r="N204" s="1171"/>
      <c r="O204" s="1171"/>
      <c r="P204" s="572"/>
      <c r="Q204" s="1171"/>
      <c r="R204" s="1171"/>
      <c r="S204" s="572"/>
      <c r="T204" s="1171"/>
      <c r="U204" s="1171"/>
      <c r="V204" s="572"/>
      <c r="W204" s="1171"/>
      <c r="X204" s="1171"/>
      <c r="Y204" s="572"/>
      <c r="Z204" s="1171"/>
      <c r="AA204" s="1171"/>
      <c r="AB204" s="572"/>
      <c r="AC204" s="1171"/>
      <c r="AD204" s="1171"/>
      <c r="AE204" s="572"/>
      <c r="AF204" s="670" t="str">
        <f t="shared" si="11"/>
        <v/>
      </c>
    </row>
    <row r="205" spans="1:32" ht="18" customHeight="1" x14ac:dyDescent="0.2">
      <c r="A205" s="486" t="s">
        <v>498</v>
      </c>
      <c r="B205" s="1162"/>
      <c r="C205" s="1162"/>
      <c r="D205" s="572"/>
      <c r="E205" s="1162"/>
      <c r="F205" s="1162"/>
      <c r="G205" s="572"/>
      <c r="H205" s="1162"/>
      <c r="I205" s="1162"/>
      <c r="J205" s="572"/>
      <c r="K205" s="1171"/>
      <c r="L205" s="1171"/>
      <c r="M205" s="572"/>
      <c r="N205" s="1171"/>
      <c r="O205" s="1171"/>
      <c r="P205" s="572"/>
      <c r="Q205" s="1171"/>
      <c r="R205" s="1171"/>
      <c r="S205" s="572"/>
      <c r="T205" s="1171"/>
      <c r="U205" s="1171"/>
      <c r="V205" s="572"/>
      <c r="W205" s="1171"/>
      <c r="X205" s="1171"/>
      <c r="Y205" s="572"/>
      <c r="Z205" s="1171"/>
      <c r="AA205" s="1171"/>
      <c r="AB205" s="572"/>
      <c r="AC205" s="1171"/>
      <c r="AD205" s="1171"/>
      <c r="AE205" s="572"/>
      <c r="AF205" s="670" t="str">
        <f t="shared" si="11"/>
        <v/>
      </c>
    </row>
    <row r="206" spans="1:32" ht="18" customHeight="1" x14ac:dyDescent="0.2">
      <c r="A206" s="486" t="s">
        <v>499</v>
      </c>
      <c r="B206" s="1162"/>
      <c r="C206" s="1162"/>
      <c r="D206" s="572"/>
      <c r="E206" s="1162"/>
      <c r="F206" s="1162"/>
      <c r="G206" s="572"/>
      <c r="H206" s="1162"/>
      <c r="I206" s="1162"/>
      <c r="J206" s="572"/>
      <c r="K206" s="1171"/>
      <c r="L206" s="1171"/>
      <c r="M206" s="572"/>
      <c r="N206" s="1171"/>
      <c r="O206" s="1171"/>
      <c r="P206" s="572"/>
      <c r="Q206" s="1171"/>
      <c r="R206" s="1171"/>
      <c r="S206" s="572"/>
      <c r="T206" s="1171"/>
      <c r="U206" s="1171"/>
      <c r="V206" s="572"/>
      <c r="W206" s="1171"/>
      <c r="X206" s="1171"/>
      <c r="Y206" s="572"/>
      <c r="Z206" s="1171"/>
      <c r="AA206" s="1171"/>
      <c r="AB206" s="572"/>
      <c r="AC206" s="1171"/>
      <c r="AD206" s="1171"/>
      <c r="AE206" s="572"/>
      <c r="AF206" s="670" t="str">
        <f t="shared" si="11"/>
        <v/>
      </c>
    </row>
    <row r="207" spans="1:32" ht="18" customHeight="1" x14ac:dyDescent="0.2">
      <c r="A207" s="486" t="s">
        <v>500</v>
      </c>
      <c r="B207" s="1162"/>
      <c r="C207" s="1162"/>
      <c r="D207" s="572"/>
      <c r="E207" s="1162"/>
      <c r="F207" s="1162"/>
      <c r="G207" s="572"/>
      <c r="H207" s="1162"/>
      <c r="I207" s="1162"/>
      <c r="J207" s="572"/>
      <c r="K207" s="1171"/>
      <c r="L207" s="1171"/>
      <c r="M207" s="572"/>
      <c r="N207" s="1171"/>
      <c r="O207" s="1171"/>
      <c r="P207" s="572"/>
      <c r="Q207" s="1171"/>
      <c r="R207" s="1171"/>
      <c r="S207" s="572"/>
      <c r="T207" s="1171"/>
      <c r="U207" s="1171"/>
      <c r="V207" s="572"/>
      <c r="W207" s="1171"/>
      <c r="X207" s="1171"/>
      <c r="Y207" s="572"/>
      <c r="Z207" s="1171"/>
      <c r="AA207" s="1171"/>
      <c r="AB207" s="572"/>
      <c r="AC207" s="1171"/>
      <c r="AD207" s="1171"/>
      <c r="AE207" s="572"/>
      <c r="AF207" s="670" t="str">
        <f t="shared" si="11"/>
        <v/>
      </c>
    </row>
    <row r="208" spans="1:32" ht="18" customHeight="1" x14ac:dyDescent="0.2">
      <c r="A208" s="486" t="s">
        <v>501</v>
      </c>
      <c r="B208" s="1162"/>
      <c r="C208" s="1162"/>
      <c r="D208" s="572"/>
      <c r="E208" s="1162"/>
      <c r="F208" s="1162"/>
      <c r="G208" s="572"/>
      <c r="H208" s="1162"/>
      <c r="I208" s="1162"/>
      <c r="J208" s="572"/>
      <c r="K208" s="1171"/>
      <c r="L208" s="1171"/>
      <c r="M208" s="572"/>
      <c r="N208" s="1171"/>
      <c r="O208" s="1171"/>
      <c r="P208" s="572"/>
      <c r="Q208" s="1171"/>
      <c r="R208" s="1171"/>
      <c r="S208" s="572"/>
      <c r="T208" s="1171"/>
      <c r="U208" s="1171"/>
      <c r="V208" s="572"/>
      <c r="W208" s="1171"/>
      <c r="X208" s="1171"/>
      <c r="Y208" s="572"/>
      <c r="Z208" s="1171"/>
      <c r="AA208" s="1171"/>
      <c r="AB208" s="572"/>
      <c r="AC208" s="1171"/>
      <c r="AD208" s="1171"/>
      <c r="AE208" s="572"/>
      <c r="AF208" s="670" t="str">
        <f t="shared" si="11"/>
        <v/>
      </c>
    </row>
    <row r="209" spans="1:32" ht="18" customHeight="1" x14ac:dyDescent="0.2">
      <c r="A209" s="486" t="s">
        <v>502</v>
      </c>
      <c r="B209" s="1162"/>
      <c r="C209" s="1162"/>
      <c r="D209" s="572"/>
      <c r="E209" s="1162"/>
      <c r="F209" s="1162"/>
      <c r="G209" s="572"/>
      <c r="H209" s="1162"/>
      <c r="I209" s="1162"/>
      <c r="J209" s="572"/>
      <c r="K209" s="1171"/>
      <c r="L209" s="1171"/>
      <c r="M209" s="572"/>
      <c r="N209" s="1171"/>
      <c r="O209" s="1171"/>
      <c r="P209" s="572"/>
      <c r="Q209" s="1171"/>
      <c r="R209" s="1171"/>
      <c r="S209" s="572"/>
      <c r="T209" s="1171"/>
      <c r="U209" s="1171"/>
      <c r="V209" s="572"/>
      <c r="W209" s="1171"/>
      <c r="X209" s="1171"/>
      <c r="Y209" s="572"/>
      <c r="Z209" s="1171"/>
      <c r="AA209" s="1171"/>
      <c r="AB209" s="572"/>
      <c r="AC209" s="1171"/>
      <c r="AD209" s="1171"/>
      <c r="AE209" s="572"/>
      <c r="AF209" s="670" t="str">
        <f t="shared" si="11"/>
        <v/>
      </c>
    </row>
    <row r="210" spans="1:32" ht="18" customHeight="1" x14ac:dyDescent="0.2">
      <c r="A210" s="486" t="s">
        <v>503</v>
      </c>
      <c r="B210" s="1162"/>
      <c r="C210" s="1162"/>
      <c r="D210" s="572"/>
      <c r="E210" s="1162"/>
      <c r="F210" s="1162"/>
      <c r="G210" s="572"/>
      <c r="H210" s="1162"/>
      <c r="I210" s="1162"/>
      <c r="J210" s="572"/>
      <c r="K210" s="1171"/>
      <c r="L210" s="1171"/>
      <c r="M210" s="572"/>
      <c r="N210" s="1171"/>
      <c r="O210" s="1171"/>
      <c r="P210" s="572"/>
      <c r="Q210" s="1171"/>
      <c r="R210" s="1171"/>
      <c r="S210" s="572"/>
      <c r="T210" s="1171"/>
      <c r="U210" s="1171"/>
      <c r="V210" s="572"/>
      <c r="W210" s="1171"/>
      <c r="X210" s="1171"/>
      <c r="Y210" s="572"/>
      <c r="Z210" s="1171"/>
      <c r="AA210" s="1171"/>
      <c r="AB210" s="572"/>
      <c r="AC210" s="1171"/>
      <c r="AD210" s="1171"/>
      <c r="AE210" s="572"/>
      <c r="AF210" s="670" t="str">
        <f t="shared" si="11"/>
        <v/>
      </c>
    </row>
    <row r="211" spans="1:32" ht="18" customHeight="1" x14ac:dyDescent="0.2">
      <c r="A211" s="488" t="s">
        <v>504</v>
      </c>
      <c r="B211" s="1162"/>
      <c r="C211" s="1162"/>
      <c r="D211" s="575"/>
      <c r="E211" s="1162"/>
      <c r="F211" s="1162"/>
      <c r="G211" s="575"/>
      <c r="H211" s="1162"/>
      <c r="I211" s="1162"/>
      <c r="J211" s="575"/>
      <c r="K211" s="1171"/>
      <c r="L211" s="1171"/>
      <c r="M211" s="575"/>
      <c r="N211" s="1171"/>
      <c r="O211" s="1171"/>
      <c r="P211" s="575"/>
      <c r="Q211" s="1171"/>
      <c r="R211" s="1171"/>
      <c r="S211" s="575"/>
      <c r="T211" s="1171"/>
      <c r="U211" s="1171"/>
      <c r="V211" s="575"/>
      <c r="W211" s="1171"/>
      <c r="X211" s="1171"/>
      <c r="Y211" s="575"/>
      <c r="Z211" s="1171"/>
      <c r="AA211" s="1171"/>
      <c r="AB211" s="575"/>
      <c r="AC211" s="1171"/>
      <c r="AD211" s="1171"/>
      <c r="AE211" s="575"/>
      <c r="AF211" s="670" t="str">
        <f t="shared" si="11"/>
        <v/>
      </c>
    </row>
    <row r="212" spans="1:32" s="199" customFormat="1" ht="18" customHeight="1" x14ac:dyDescent="0.25">
      <c r="A212" s="489" t="s">
        <v>73</v>
      </c>
      <c r="B212" s="1163"/>
      <c r="C212" s="1163"/>
      <c r="D212" s="662" t="str">
        <f>IF(AND(D200="", D201="",D202="",D203="",D204="",D205="", D206="",D207="",D208="",D209="",D210="", D211=""), "", SUM(D200:D211))</f>
        <v/>
      </c>
      <c r="E212" s="1163"/>
      <c r="F212" s="1163"/>
      <c r="G212" s="662" t="str">
        <f>IF(AND(G200="", G201="",G202="",G203="",G204="",G205="", G206="",G207="",G208="",G209="",G210="", G211=""), "", SUM(G200:G211))</f>
        <v/>
      </c>
      <c r="H212" s="1163"/>
      <c r="I212" s="1163"/>
      <c r="J212" s="662" t="str">
        <f>IF(AND(J200="", J201="",J202="",J203="",J204="",J205="", J206="",J207="",J208="",J209="",J210="", J211=""), "", SUM(J200:J211))</f>
        <v/>
      </c>
      <c r="K212" s="1172"/>
      <c r="L212" s="1172"/>
      <c r="M212" s="662" t="str">
        <f>IF(AND(M200="", M201="",M202="",M203="",M204="",M205="", M206="",M207="",M208="",M209="",M210="", M211=""), "", SUM(M200:M211))</f>
        <v/>
      </c>
      <c r="N212" s="1172"/>
      <c r="O212" s="1172"/>
      <c r="P212" s="662" t="str">
        <f>IF(AND(P200="", P201="",P202="",P203="",P204="",P205="", P206="",P207="",P208="",P209="",P210="", P211=""), "", SUM(P200:P211))</f>
        <v/>
      </c>
      <c r="Q212" s="1172"/>
      <c r="R212" s="1172"/>
      <c r="S212" s="662" t="str">
        <f>IF(AND(S200="", S201="",S202="",S203="",S204="",S205="", S206="",S207="",S208="",S209="",S210="", S211=""), "", SUM(S200:S211))</f>
        <v/>
      </c>
      <c r="T212" s="1172"/>
      <c r="U212" s="1172"/>
      <c r="V212" s="662" t="str">
        <f>IF(AND(V200="", V201="",V202="",V203="",V204="",V205="", V206="",V207="",V208="",V209="",V210="", V211=""), "", SUM(V200:V211))</f>
        <v/>
      </c>
      <c r="W212" s="1172"/>
      <c r="X212" s="1172"/>
      <c r="Y212" s="662" t="str">
        <f>IF(AND(Y200="", Y201="",Y202="",Y203="",Y204="",Y205="", Y206="",Y207="",Y208="",Y209="",Y210="", Y211=""), "", SUM(Y200:Y211))</f>
        <v/>
      </c>
      <c r="Z212" s="1172"/>
      <c r="AA212" s="1172"/>
      <c r="AB212" s="662" t="str">
        <f>IF(AND(AB200="", AB201="",AB202="",AB203="",AB204="",AB205="", AB206="",AB207="",AB208="",AB209="",AB210="", AB211=""), "", SUM(AB200:AB211))</f>
        <v/>
      </c>
      <c r="AC212" s="1172"/>
      <c r="AD212" s="1172"/>
      <c r="AE212" s="662" t="str">
        <f>IF(AND(AE200="", AE201="",AE202="",AE203="",AE204="",AE205="", AE206="",AE207="",AE208="",AE209="",AE210="", AE211=""), "", SUM(AE200:AE211))</f>
        <v/>
      </c>
      <c r="AF212" s="671" t="str">
        <f>IF(AND($B$200="",$C$200="",$E$200="",$F$200="",$H$200="",$I$200="",$K$200="",$L$200="",$N$200="",$O$200="",$Q$200="",$R$200="",$T$200="",$U$200="",$W$200="",$X$200="",$Z$200="",$AA$200="",$AC$200="",$AD$200=""),"",(((($B$200*$C$200)/100)*IF(AND(D212=""),0,D212))+((($E$200*$F$200)/100)*IF(AND(G212=""),0,G212))+((($H$200*$I$200)/100)*IF(AND(J212=""),0,J212))+((($K$200*$L$200)/100)*IF(AND(M212=""),0,M212))+((($N$200*$O$200)/100)*IF(AND(P212=""),0,P212))+((($Q$200*$R$200)/100)*IF(AND(S212=""),0,S212))+((($T$200*$U$200)/100)*IF(AND(V212=""),0,V212))+((($W$200*$X$200)/100)*IF(AND(Y212=""),0,Y212))+((($Z$200*$AA$200)/100)*IF(AND(AB212=""),0,AB212))+((($AC$200*$AD$200)/100)*IF(AND(AE212=""),0,AE212))))</f>
        <v/>
      </c>
    </row>
    <row r="214" spans="1:32" ht="18.600000000000001" customHeight="1" x14ac:dyDescent="0.2">
      <c r="B214" s="219" t="s">
        <v>314</v>
      </c>
      <c r="C214" s="242"/>
      <c r="D214" s="242"/>
      <c r="E214" s="242"/>
      <c r="F214" s="242"/>
      <c r="G214" s="242"/>
      <c r="H214" s="242"/>
      <c r="I214" s="242"/>
      <c r="J214" s="242"/>
      <c r="K214" s="121"/>
      <c r="L214" s="121"/>
      <c r="M214" s="121"/>
    </row>
    <row r="215" spans="1:32" ht="36" customHeight="1" x14ac:dyDescent="0.25">
      <c r="B215" s="1113" t="s">
        <v>395</v>
      </c>
      <c r="C215" s="1113"/>
      <c r="D215" s="1113"/>
      <c r="E215" s="1113"/>
      <c r="F215" s="1113"/>
      <c r="G215" s="1113"/>
      <c r="H215" s="1113"/>
      <c r="I215" s="1113"/>
      <c r="J215" s="1113"/>
    </row>
    <row r="216" spans="1:32" ht="45.6" customHeight="1" x14ac:dyDescent="0.25">
      <c r="A216" s="642" t="s">
        <v>516</v>
      </c>
      <c r="B216" s="556" t="s">
        <v>316</v>
      </c>
      <c r="C216" s="356" t="s">
        <v>350</v>
      </c>
      <c r="D216" s="556" t="s">
        <v>317</v>
      </c>
      <c r="E216" s="559" t="s">
        <v>352</v>
      </c>
      <c r="F216" s="556" t="s">
        <v>318</v>
      </c>
      <c r="G216" s="559" t="s">
        <v>354</v>
      </c>
      <c r="H216" s="556" t="s">
        <v>319</v>
      </c>
      <c r="I216" s="559" t="s">
        <v>356</v>
      </c>
      <c r="J216" s="556" t="s">
        <v>387</v>
      </c>
      <c r="K216" s="559" t="s">
        <v>358</v>
      </c>
      <c r="L216" s="556" t="s">
        <v>320</v>
      </c>
      <c r="M216" s="559" t="s">
        <v>360</v>
      </c>
      <c r="N216" s="556" t="s">
        <v>321</v>
      </c>
      <c r="O216" s="559" t="s">
        <v>362</v>
      </c>
      <c r="P216" s="556" t="s">
        <v>322</v>
      </c>
      <c r="Q216" s="559" t="s">
        <v>364</v>
      </c>
      <c r="R216" s="556" t="s">
        <v>323</v>
      </c>
      <c r="S216" s="559" t="s">
        <v>366</v>
      </c>
      <c r="T216" s="556" t="s">
        <v>324</v>
      </c>
      <c r="U216" s="559" t="s">
        <v>325</v>
      </c>
      <c r="V216" s="560" t="s">
        <v>176</v>
      </c>
      <c r="W216" s="643"/>
      <c r="X216" s="226"/>
    </row>
    <row r="217" spans="1:32" ht="18" customHeight="1" x14ac:dyDescent="0.2">
      <c r="A217" s="486" t="s">
        <v>493</v>
      </c>
      <c r="B217" s="1161"/>
      <c r="C217" s="576"/>
      <c r="D217" s="1161"/>
      <c r="E217" s="579"/>
      <c r="F217" s="1161"/>
      <c r="G217" s="579"/>
      <c r="H217" s="1161"/>
      <c r="I217" s="579"/>
      <c r="J217" s="1161"/>
      <c r="K217" s="579"/>
      <c r="L217" s="1161"/>
      <c r="M217" s="579"/>
      <c r="N217" s="1161"/>
      <c r="O217" s="579"/>
      <c r="P217" s="1161"/>
      <c r="Q217" s="579"/>
      <c r="R217" s="1161"/>
      <c r="S217" s="579"/>
      <c r="T217" s="1161"/>
      <c r="U217" s="579"/>
      <c r="V217" s="670" t="str">
        <f>IF(AND($B$217="",$D$217="",$F$217="",$H$217="",$J$217="",$L$217="",$N$217="",$P$217="",$R$217="",$T$217=""),"",(((($B$217*$B$217)/100)*(C217))+((($D$217*$D$217)/100)*(E217))+((($F$217*$F$217)/100)*(G217))+((($H$217*$H$217)/100)*(I217))+((($J$217*$J$217)/100)*(K217))+((($L$217*$L$217)/100)*(M217))+((($N$217*$N$217)/100)*(O217))+((($P$217*$P$217)/100)*(Q217))+((($R$217*$R$217)/100)*(S217))+((($T$217*$T$217)/100)*(U217))))</f>
        <v/>
      </c>
      <c r="W217" s="646"/>
      <c r="X217" s="644"/>
    </row>
    <row r="218" spans="1:32" ht="18" customHeight="1" x14ac:dyDescent="0.2">
      <c r="A218" s="486" t="s">
        <v>494</v>
      </c>
      <c r="B218" s="1162"/>
      <c r="C218" s="577"/>
      <c r="D218" s="1167"/>
      <c r="E218" s="580"/>
      <c r="F218" s="1167"/>
      <c r="G218" s="580"/>
      <c r="H218" s="1167"/>
      <c r="I218" s="580"/>
      <c r="J218" s="1167"/>
      <c r="K218" s="580"/>
      <c r="L218" s="1169"/>
      <c r="M218" s="580"/>
      <c r="N218" s="1169"/>
      <c r="O218" s="580"/>
      <c r="P218" s="1169"/>
      <c r="Q218" s="580"/>
      <c r="R218" s="1169"/>
      <c r="S218" s="580"/>
      <c r="T218" s="1169"/>
      <c r="U218" s="580"/>
      <c r="V218" s="670" t="str">
        <f t="shared" ref="V218:V228" si="12">IF(AND($B$217="",$D$217="",$F$217="",$H$217="",$J$217="",$L$217="",$N$217="",$P$217="",$R$217="",$T$217=""),"",(((($B$217*$B$217)/100)*(C218))+((($D$217*$D$217)/100)*(E218))+((($F$217*$F$217)/100)*(G218))+((($H$217*$H$217)/100)*(I218))+((($J$217*$J$217)/100)*(K218))+((($L$217*$L$217)/100)*(M218))+((($N$217*$N$217)/100)*(O218))+((($P$217*$P$217)/100)*(Q218))+((($R$217*$R$217)/100)*(S218))+((($T$217*$T$217)/100)*(U218))))</f>
        <v/>
      </c>
      <c r="W218" s="647"/>
      <c r="X218" s="644"/>
    </row>
    <row r="219" spans="1:32" ht="18" customHeight="1" x14ac:dyDescent="0.2">
      <c r="A219" s="486" t="s">
        <v>495</v>
      </c>
      <c r="B219" s="1162"/>
      <c r="C219" s="577"/>
      <c r="D219" s="1167"/>
      <c r="E219" s="580"/>
      <c r="F219" s="1167"/>
      <c r="G219" s="580"/>
      <c r="H219" s="1167"/>
      <c r="I219" s="580"/>
      <c r="J219" s="1167"/>
      <c r="K219" s="580"/>
      <c r="L219" s="1169"/>
      <c r="M219" s="580"/>
      <c r="N219" s="1169"/>
      <c r="O219" s="580"/>
      <c r="P219" s="1169"/>
      <c r="Q219" s="580"/>
      <c r="R219" s="1169"/>
      <c r="S219" s="580"/>
      <c r="T219" s="1169"/>
      <c r="U219" s="580"/>
      <c r="V219" s="670" t="str">
        <f t="shared" si="12"/>
        <v/>
      </c>
      <c r="W219" s="647"/>
      <c r="X219" s="644"/>
    </row>
    <row r="220" spans="1:32" ht="18" customHeight="1" x14ac:dyDescent="0.2">
      <c r="A220" s="486" t="s">
        <v>496</v>
      </c>
      <c r="B220" s="1162"/>
      <c r="C220" s="577"/>
      <c r="D220" s="1167"/>
      <c r="E220" s="580"/>
      <c r="F220" s="1167"/>
      <c r="G220" s="580"/>
      <c r="H220" s="1167"/>
      <c r="I220" s="580"/>
      <c r="J220" s="1167"/>
      <c r="K220" s="580"/>
      <c r="L220" s="1169"/>
      <c r="M220" s="580"/>
      <c r="N220" s="1169"/>
      <c r="O220" s="580"/>
      <c r="P220" s="1169"/>
      <c r="Q220" s="580"/>
      <c r="R220" s="1169"/>
      <c r="S220" s="580"/>
      <c r="T220" s="1169"/>
      <c r="U220" s="580"/>
      <c r="V220" s="670" t="str">
        <f t="shared" si="12"/>
        <v/>
      </c>
      <c r="W220" s="647"/>
      <c r="X220" s="644"/>
    </row>
    <row r="221" spans="1:32" ht="18" customHeight="1" x14ac:dyDescent="0.2">
      <c r="A221" s="486" t="s">
        <v>497</v>
      </c>
      <c r="B221" s="1162"/>
      <c r="C221" s="577"/>
      <c r="D221" s="1167"/>
      <c r="E221" s="580"/>
      <c r="F221" s="1167"/>
      <c r="G221" s="580"/>
      <c r="H221" s="1167"/>
      <c r="I221" s="580"/>
      <c r="J221" s="1167"/>
      <c r="K221" s="580"/>
      <c r="L221" s="1169"/>
      <c r="M221" s="580"/>
      <c r="N221" s="1169"/>
      <c r="O221" s="580"/>
      <c r="P221" s="1169"/>
      <c r="Q221" s="580"/>
      <c r="R221" s="1169"/>
      <c r="S221" s="580"/>
      <c r="T221" s="1169"/>
      <c r="U221" s="580"/>
      <c r="V221" s="670" t="str">
        <f t="shared" si="12"/>
        <v/>
      </c>
      <c r="W221" s="647"/>
      <c r="X221" s="644"/>
    </row>
    <row r="222" spans="1:32" ht="18" customHeight="1" x14ac:dyDescent="0.2">
      <c r="A222" s="486" t="s">
        <v>498</v>
      </c>
      <c r="B222" s="1162"/>
      <c r="C222" s="577"/>
      <c r="D222" s="1167"/>
      <c r="E222" s="580"/>
      <c r="F222" s="1167"/>
      <c r="G222" s="580"/>
      <c r="H222" s="1167"/>
      <c r="I222" s="580"/>
      <c r="J222" s="1167"/>
      <c r="K222" s="580"/>
      <c r="L222" s="1169"/>
      <c r="M222" s="580"/>
      <c r="N222" s="1169"/>
      <c r="O222" s="580"/>
      <c r="P222" s="1169"/>
      <c r="Q222" s="580"/>
      <c r="R222" s="1169"/>
      <c r="S222" s="580"/>
      <c r="T222" s="1169"/>
      <c r="U222" s="580"/>
      <c r="V222" s="670" t="str">
        <f t="shared" si="12"/>
        <v/>
      </c>
      <c r="W222" s="647"/>
      <c r="X222" s="644"/>
    </row>
    <row r="223" spans="1:32" ht="18" customHeight="1" x14ac:dyDescent="0.2">
      <c r="A223" s="486" t="s">
        <v>499</v>
      </c>
      <c r="B223" s="1162"/>
      <c r="C223" s="577"/>
      <c r="D223" s="1167"/>
      <c r="E223" s="580"/>
      <c r="F223" s="1167"/>
      <c r="G223" s="580"/>
      <c r="H223" s="1167"/>
      <c r="I223" s="580"/>
      <c r="J223" s="1167"/>
      <c r="K223" s="580"/>
      <c r="L223" s="1169"/>
      <c r="M223" s="580"/>
      <c r="N223" s="1169"/>
      <c r="O223" s="580"/>
      <c r="P223" s="1169"/>
      <c r="Q223" s="580"/>
      <c r="R223" s="1169"/>
      <c r="S223" s="580"/>
      <c r="T223" s="1169"/>
      <c r="U223" s="580"/>
      <c r="V223" s="670" t="str">
        <f t="shared" si="12"/>
        <v/>
      </c>
      <c r="W223" s="647"/>
      <c r="X223" s="644"/>
    </row>
    <row r="224" spans="1:32" ht="18" customHeight="1" x14ac:dyDescent="0.2">
      <c r="A224" s="486" t="s">
        <v>500</v>
      </c>
      <c r="B224" s="1162"/>
      <c r="C224" s="577"/>
      <c r="D224" s="1167"/>
      <c r="E224" s="580"/>
      <c r="F224" s="1167"/>
      <c r="G224" s="580"/>
      <c r="H224" s="1167"/>
      <c r="I224" s="580"/>
      <c r="J224" s="1167"/>
      <c r="K224" s="580"/>
      <c r="L224" s="1169"/>
      <c r="M224" s="580"/>
      <c r="N224" s="1169"/>
      <c r="O224" s="580"/>
      <c r="P224" s="1169"/>
      <c r="Q224" s="580"/>
      <c r="R224" s="1169"/>
      <c r="S224" s="580"/>
      <c r="T224" s="1169"/>
      <c r="U224" s="580"/>
      <c r="V224" s="670" t="str">
        <f t="shared" si="12"/>
        <v/>
      </c>
      <c r="W224" s="647"/>
      <c r="X224" s="644"/>
    </row>
    <row r="225" spans="1:49" ht="18" customHeight="1" x14ac:dyDescent="0.2">
      <c r="A225" s="486" t="s">
        <v>501</v>
      </c>
      <c r="B225" s="1162"/>
      <c r="C225" s="577"/>
      <c r="D225" s="1167"/>
      <c r="E225" s="580"/>
      <c r="F225" s="1167"/>
      <c r="G225" s="580"/>
      <c r="H225" s="1167"/>
      <c r="I225" s="580"/>
      <c r="J225" s="1167"/>
      <c r="K225" s="580"/>
      <c r="L225" s="1169"/>
      <c r="M225" s="580"/>
      <c r="N225" s="1169"/>
      <c r="O225" s="580"/>
      <c r="P225" s="1169"/>
      <c r="Q225" s="580"/>
      <c r="R225" s="1169"/>
      <c r="S225" s="580"/>
      <c r="T225" s="1169"/>
      <c r="U225" s="580"/>
      <c r="V225" s="670" t="str">
        <f t="shared" si="12"/>
        <v/>
      </c>
      <c r="W225" s="647"/>
      <c r="X225" s="644"/>
    </row>
    <row r="226" spans="1:49" ht="18" customHeight="1" x14ac:dyDescent="0.2">
      <c r="A226" s="486" t="s">
        <v>502</v>
      </c>
      <c r="B226" s="1162"/>
      <c r="C226" s="577"/>
      <c r="D226" s="1167"/>
      <c r="E226" s="580"/>
      <c r="F226" s="1167"/>
      <c r="G226" s="580"/>
      <c r="H226" s="1167"/>
      <c r="I226" s="580"/>
      <c r="J226" s="1167"/>
      <c r="K226" s="580"/>
      <c r="L226" s="1169"/>
      <c r="M226" s="580"/>
      <c r="N226" s="1169"/>
      <c r="O226" s="580"/>
      <c r="P226" s="1169"/>
      <c r="Q226" s="580"/>
      <c r="R226" s="1169"/>
      <c r="S226" s="580"/>
      <c r="T226" s="1169"/>
      <c r="U226" s="580"/>
      <c r="V226" s="670" t="str">
        <f t="shared" si="12"/>
        <v/>
      </c>
      <c r="W226" s="647"/>
      <c r="X226" s="644"/>
    </row>
    <row r="227" spans="1:49" ht="18" customHeight="1" x14ac:dyDescent="0.2">
      <c r="A227" s="486" t="s">
        <v>503</v>
      </c>
      <c r="B227" s="1162"/>
      <c r="C227" s="577"/>
      <c r="D227" s="1167"/>
      <c r="E227" s="580"/>
      <c r="F227" s="1167"/>
      <c r="G227" s="580"/>
      <c r="H227" s="1167"/>
      <c r="I227" s="580"/>
      <c r="J227" s="1167"/>
      <c r="K227" s="580"/>
      <c r="L227" s="1169"/>
      <c r="M227" s="580"/>
      <c r="N227" s="1169"/>
      <c r="O227" s="580"/>
      <c r="P227" s="1169"/>
      <c r="Q227" s="580"/>
      <c r="R227" s="1169"/>
      <c r="S227" s="580"/>
      <c r="T227" s="1169"/>
      <c r="U227" s="580"/>
      <c r="V227" s="670" t="str">
        <f t="shared" si="12"/>
        <v/>
      </c>
      <c r="W227" s="647"/>
      <c r="X227" s="644"/>
    </row>
    <row r="228" spans="1:49" ht="18" customHeight="1" x14ac:dyDescent="0.2">
      <c r="A228" s="488" t="s">
        <v>504</v>
      </c>
      <c r="B228" s="1162"/>
      <c r="C228" s="578"/>
      <c r="D228" s="1167"/>
      <c r="E228" s="581"/>
      <c r="F228" s="1167"/>
      <c r="G228" s="581"/>
      <c r="H228" s="1167"/>
      <c r="I228" s="581"/>
      <c r="J228" s="1167"/>
      <c r="K228" s="581"/>
      <c r="L228" s="1169"/>
      <c r="M228" s="581"/>
      <c r="N228" s="1169"/>
      <c r="O228" s="581"/>
      <c r="P228" s="1169"/>
      <c r="Q228" s="581"/>
      <c r="R228" s="1169"/>
      <c r="S228" s="581"/>
      <c r="T228" s="1169"/>
      <c r="U228" s="581"/>
      <c r="V228" s="670" t="str">
        <f t="shared" si="12"/>
        <v/>
      </c>
      <c r="W228" s="647"/>
      <c r="X228" s="644"/>
    </row>
    <row r="229" spans="1:49" s="199" customFormat="1" ht="18" customHeight="1" x14ac:dyDescent="0.25">
      <c r="A229" s="489" t="s">
        <v>73</v>
      </c>
      <c r="B229" s="1163"/>
      <c r="C229" s="661" t="str">
        <f>IF(AND(C217="", C218="",C219="",C220="",C221="",C222="", C223="",C224="",C225="",C226="",C227="", C228=""), "", SUM(C217:C228))</f>
        <v/>
      </c>
      <c r="D229" s="1168"/>
      <c r="E229" s="660" t="str">
        <f>IF(AND(E217="", E218="",E219="",E220="",E221="",E222="", E223="",E224="",E225="",E226="",E227="", E228=""), "", SUM(E217:E228))</f>
        <v/>
      </c>
      <c r="F229" s="1168"/>
      <c r="G229" s="660" t="str">
        <f>IF(AND(G217="", G218="",G219="",G220="",G221="",G222="", G223="",G224="",G225="",G226="",G227="", G228=""), "", SUM(G217:G228))</f>
        <v/>
      </c>
      <c r="H229" s="1168"/>
      <c r="I229" s="660" t="str">
        <f>IF(AND(I217="", I218="",I219="",I220="",I221="",I222="", I223="",I224="",I225="",I226="",I227="", I228=""), "", SUM(I217:I228))</f>
        <v/>
      </c>
      <c r="J229" s="1168"/>
      <c r="K229" s="660" t="str">
        <f>IF(AND(K217="", K218="",K219="",K220="",K221="",K222="", K223="",K224="",K225="",K226="",K227="", K228=""), "", SUM(K217:K228))</f>
        <v/>
      </c>
      <c r="L229" s="1170"/>
      <c r="M229" s="660" t="str">
        <f>IF(AND(M217="", M218="",M219="",M220="",M221="",M222="", M223="",M224="",M225="",M226="",M227="", M228=""), "", SUM(M217:M228))</f>
        <v/>
      </c>
      <c r="N229" s="1170"/>
      <c r="O229" s="660" t="str">
        <f>IF(AND(O217="", O218="",O219="",O220="",O221="",O222="", O223="",O224="",O225="",O226="",O227="", O228=""), "", SUM(O217:O228))</f>
        <v/>
      </c>
      <c r="P229" s="1170"/>
      <c r="Q229" s="660" t="str">
        <f>IF(AND(Q217="", Q218="",Q219="",Q220="",Q221="",Q222="", Q223="",Q224="",Q225="",Q226="",Q227="", Q228=""), "", SUM(Q217:Q228))</f>
        <v/>
      </c>
      <c r="R229" s="1170"/>
      <c r="S229" s="660" t="str">
        <f>IF(AND(S217="", S218="",S219="",S220="",S221="",S222="", S223="",S224="",S225="",S226="",S227="", S228=""), "", SUM(S217:S228))</f>
        <v/>
      </c>
      <c r="T229" s="1170"/>
      <c r="U229" s="660" t="str">
        <f>IF(AND(U217="", U218="",U219="",U220="",U221="",U222="", U223="",U224="",U225="",U226="",U227="", U228=""), "", SUM(U217:U228))</f>
        <v/>
      </c>
      <c r="V229" s="671" t="str">
        <f>IF(AND($B$217="",$D$217="",$F$217="",$H$217="",$J$217="",$L$217="",$N$217="",$P$217="",$R$217="",$T$217=""),"",(((($B$217*$B$217)/100)*IF(AND(C229=""),0,C229))+((($D$217*$D$217)/100)*IF(AND(E229=""),0,E229))+((($F$217*$F$217)/100)*IF(AND(G229=""),0,G229))+((($H$217*$H$217)/100)*IF(AND(I229=""),0,I229))+((($J$217*$J$217)/100)*IF(AND(K229=""),0,K229))+((($L$217*$L$217)/100)*IF(AND(M229=""),0,M229))+((($N$217*$N$217)/100)*IF(AND(O229=""),0,O229))+((($P$217*$P$217)/100)*IF(AND(Q229=""),0,Q229))+((($R$217*$R$217)/100)*IF(AND(S229=""),0,S229))+((($T$217*$T$217)/100)*IF(AND(U229=""),0,U229))))</f>
        <v/>
      </c>
      <c r="W229" s="647"/>
      <c r="X229" s="645"/>
    </row>
    <row r="232" spans="1:49" s="244" customFormat="1" ht="18.600000000000001" customHeight="1" x14ac:dyDescent="0.2">
      <c r="B232" s="219" t="s">
        <v>445</v>
      </c>
      <c r="C232" s="242"/>
      <c r="D232" s="242"/>
      <c r="E232" s="242"/>
      <c r="F232" s="242"/>
      <c r="G232" s="242"/>
      <c r="H232" s="242"/>
      <c r="I232" s="242"/>
      <c r="J232" s="242"/>
      <c r="K232" s="121"/>
      <c r="L232" s="121"/>
      <c r="M232" s="121"/>
      <c r="N232" s="326"/>
      <c r="O232" s="326"/>
      <c r="P232" s="326"/>
      <c r="Q232" s="326"/>
      <c r="R232" s="326"/>
      <c r="S232" s="326"/>
      <c r="T232" s="326"/>
      <c r="U232" s="326"/>
      <c r="V232" s="326"/>
      <c r="W232" s="326"/>
      <c r="X232" s="326"/>
      <c r="Y232" s="326"/>
      <c r="Z232" s="326"/>
      <c r="AA232" s="326"/>
      <c r="AB232" s="326"/>
      <c r="AC232" s="326"/>
      <c r="AD232" s="326"/>
      <c r="AE232" s="326"/>
      <c r="AF232" s="326"/>
      <c r="AG232" s="326"/>
      <c r="AH232" s="326"/>
      <c r="AI232" s="326"/>
      <c r="AJ232" s="326"/>
      <c r="AK232" s="326"/>
      <c r="AL232" s="326"/>
    </row>
    <row r="233" spans="1:49" s="208" customFormat="1" ht="30" customHeight="1" x14ac:dyDescent="0.25">
      <c r="B233" s="1157" t="s">
        <v>396</v>
      </c>
      <c r="C233" s="1157"/>
      <c r="D233" s="1157"/>
      <c r="E233" s="1157"/>
      <c r="F233" s="1157"/>
      <c r="G233" s="1157"/>
      <c r="H233" s="1157"/>
      <c r="I233" s="1157"/>
      <c r="J233" s="1157"/>
      <c r="K233" s="553"/>
      <c r="L233" s="389"/>
      <c r="M233" s="389"/>
      <c r="Y233" s="240"/>
      <c r="Z233" s="240"/>
      <c r="AA233" s="240"/>
      <c r="AB233" s="240"/>
      <c r="AC233" s="343"/>
      <c r="AD233" s="240"/>
      <c r="AE233" s="240"/>
      <c r="AF233" s="240"/>
      <c r="AG233" s="240"/>
      <c r="AH233" s="240"/>
      <c r="AI233" s="240"/>
      <c r="AJ233" s="240"/>
      <c r="AK233" s="240"/>
      <c r="AL233" s="240"/>
      <c r="AM233" s="240"/>
      <c r="AN233" s="240"/>
      <c r="AO233" s="240"/>
      <c r="AP233" s="240"/>
      <c r="AQ233" s="240"/>
      <c r="AR233" s="240"/>
      <c r="AS233" s="240"/>
      <c r="AT233" s="240"/>
      <c r="AU233" s="240"/>
      <c r="AV233" s="240"/>
      <c r="AW233" s="240"/>
    </row>
    <row r="234" spans="1:49" s="168" customFormat="1" ht="30.6" customHeight="1" x14ac:dyDescent="0.2">
      <c r="B234" s="679" t="s">
        <v>513</v>
      </c>
      <c r="C234" s="1164"/>
      <c r="D234" s="1165"/>
      <c r="E234" s="1165"/>
      <c r="F234" s="1165"/>
      <c r="G234" s="1165"/>
      <c r="H234" s="1165"/>
      <c r="I234" s="1165"/>
      <c r="J234" s="1166"/>
      <c r="K234" s="561"/>
      <c r="L234" s="554"/>
      <c r="M234" s="554"/>
      <c r="P234" s="188"/>
      <c r="Q234" s="188"/>
      <c r="Y234" s="124"/>
      <c r="Z234" s="124"/>
      <c r="AA234" s="124"/>
      <c r="AB234" s="124"/>
      <c r="AC234" s="124"/>
      <c r="AD234" s="124"/>
      <c r="AE234" s="124"/>
      <c r="AF234" s="124"/>
      <c r="AG234" s="124"/>
      <c r="AH234" s="124"/>
      <c r="AI234" s="124"/>
      <c r="AJ234" s="124"/>
      <c r="AK234" s="124"/>
      <c r="AL234" s="124"/>
      <c r="AM234" s="124"/>
      <c r="AN234" s="124"/>
      <c r="AO234" s="124"/>
      <c r="AP234" s="124"/>
      <c r="AQ234" s="124"/>
      <c r="AR234" s="124"/>
      <c r="AS234" s="124"/>
      <c r="AT234" s="124"/>
      <c r="AU234" s="124"/>
      <c r="AV234" s="124"/>
      <c r="AW234" s="124"/>
    </row>
    <row r="235" spans="1:49" s="168" customFormat="1" ht="30.6" customHeight="1" x14ac:dyDescent="0.2">
      <c r="B235" s="549" t="s">
        <v>514</v>
      </c>
      <c r="C235" s="1147"/>
      <c r="D235" s="1148"/>
      <c r="E235" s="1148"/>
      <c r="F235" s="1148"/>
      <c r="G235" s="1148"/>
      <c r="H235" s="1148"/>
      <c r="I235" s="1148"/>
      <c r="J235" s="1149"/>
      <c r="K235" s="561"/>
      <c r="L235" s="555"/>
      <c r="M235" s="555"/>
      <c r="P235" s="206"/>
      <c r="Q235" s="206"/>
      <c r="R235" s="206"/>
      <c r="S235" s="206"/>
      <c r="T235" s="206"/>
      <c r="U235" s="206"/>
      <c r="V235" s="206"/>
      <c r="W235" s="206"/>
      <c r="X235" s="206"/>
      <c r="Y235" s="124"/>
      <c r="Z235" s="124"/>
      <c r="AA235" s="124"/>
      <c r="AB235" s="124"/>
      <c r="AC235" s="124"/>
      <c r="AD235" s="124"/>
      <c r="AE235" s="124"/>
      <c r="AF235" s="124"/>
      <c r="AG235" s="124"/>
      <c r="AH235" s="124"/>
      <c r="AI235" s="124"/>
      <c r="AJ235" s="124"/>
      <c r="AK235" s="124"/>
      <c r="AL235" s="124"/>
      <c r="AM235" s="124"/>
      <c r="AN235" s="124"/>
      <c r="AO235" s="124"/>
      <c r="AP235" s="124"/>
      <c r="AQ235" s="124"/>
      <c r="AR235" s="124"/>
      <c r="AS235" s="124"/>
      <c r="AT235" s="124"/>
      <c r="AU235" s="124"/>
      <c r="AV235" s="124"/>
      <c r="AW235" s="124"/>
    </row>
    <row r="236" spans="1:49" s="246" customFormat="1" ht="30.6" customHeight="1" x14ac:dyDescent="0.2">
      <c r="B236" s="549" t="s">
        <v>515</v>
      </c>
      <c r="C236" s="1147"/>
      <c r="D236" s="1148"/>
      <c r="E236" s="1148"/>
      <c r="F236" s="1148"/>
      <c r="G236" s="1148"/>
      <c r="H236" s="1148"/>
      <c r="I236" s="1148"/>
      <c r="J236" s="1149"/>
      <c r="K236" s="561"/>
      <c r="L236" s="555"/>
      <c r="M236" s="555"/>
      <c r="P236" s="206"/>
      <c r="Q236" s="206"/>
      <c r="R236" s="206"/>
      <c r="S236" s="206"/>
      <c r="T236" s="206"/>
      <c r="U236" s="206"/>
      <c r="V236" s="206"/>
      <c r="W236" s="206"/>
      <c r="X236" s="206"/>
    </row>
    <row r="237" spans="1:49" s="246" customFormat="1" ht="30.6" customHeight="1" x14ac:dyDescent="0.2">
      <c r="B237" s="550" t="s">
        <v>516</v>
      </c>
      <c r="C237" s="1144"/>
      <c r="D237" s="1145"/>
      <c r="E237" s="1145"/>
      <c r="F237" s="1145"/>
      <c r="G237" s="1145"/>
      <c r="H237" s="1145"/>
      <c r="I237" s="1145"/>
      <c r="J237" s="1146"/>
      <c r="K237" s="561"/>
      <c r="L237" s="555"/>
      <c r="M237" s="555"/>
      <c r="P237" s="206"/>
      <c r="Q237" s="206"/>
      <c r="R237" s="206"/>
      <c r="S237" s="206"/>
      <c r="T237" s="206"/>
      <c r="U237" s="206"/>
      <c r="V237" s="206"/>
      <c r="W237" s="206"/>
      <c r="X237" s="206"/>
    </row>
    <row r="238" spans="1:49" s="246" customFormat="1" ht="7.15" customHeight="1" x14ac:dyDescent="0.2">
      <c r="C238" s="208"/>
      <c r="D238" s="208"/>
      <c r="E238" s="208"/>
      <c r="H238" s="225"/>
      <c r="I238" s="225"/>
    </row>
    <row r="239" spans="1:49" s="246" customFormat="1" ht="33" customHeight="1" x14ac:dyDescent="0.25">
      <c r="B239" s="1131" t="s">
        <v>397</v>
      </c>
      <c r="C239" s="1131"/>
      <c r="D239" s="1131"/>
      <c r="E239" s="1131"/>
      <c r="F239" s="1131"/>
      <c r="G239" s="1131"/>
      <c r="H239" s="1131"/>
      <c r="I239" s="1131"/>
      <c r="J239" s="1131"/>
      <c r="K239" s="375"/>
      <c r="L239" s="375"/>
      <c r="M239" s="375"/>
      <c r="N239" s="375"/>
      <c r="O239" s="551"/>
    </row>
    <row r="240" spans="1:49" ht="18" customHeight="1" x14ac:dyDescent="0.2">
      <c r="A240" s="497"/>
      <c r="B240" s="498"/>
      <c r="C240" s="498"/>
      <c r="D240" s="498"/>
      <c r="E240" s="498"/>
      <c r="F240" s="499"/>
      <c r="G240" s="499"/>
      <c r="H240" s="499"/>
      <c r="I240" s="499"/>
      <c r="J240" s="499"/>
      <c r="K240" s="499"/>
      <c r="L240" s="499"/>
      <c r="M240" s="499"/>
      <c r="N240" s="499"/>
      <c r="O240" s="499"/>
      <c r="P240" s="499"/>
      <c r="Q240" s="499"/>
      <c r="R240" s="499"/>
      <c r="S240" s="499"/>
      <c r="T240" s="499"/>
      <c r="U240" s="499"/>
      <c r="V240" s="499"/>
      <c r="W240" s="499"/>
      <c r="X240" s="499"/>
      <c r="Y240" s="496"/>
    </row>
    <row r="241" spans="1:25" ht="18" customHeight="1" x14ac:dyDescent="0.2">
      <c r="A241" s="497"/>
      <c r="B241" s="498"/>
      <c r="C241" s="498"/>
      <c r="D241" s="498"/>
      <c r="E241" s="498"/>
      <c r="F241" s="499"/>
      <c r="G241" s="499"/>
      <c r="H241" s="499"/>
      <c r="I241" s="499"/>
      <c r="J241" s="499"/>
      <c r="K241" s="499"/>
      <c r="L241" s="499"/>
      <c r="M241" s="499"/>
      <c r="N241" s="499"/>
      <c r="O241" s="499"/>
      <c r="P241" s="499"/>
      <c r="Q241" s="499"/>
      <c r="R241" s="499"/>
      <c r="S241" s="499"/>
      <c r="T241" s="499"/>
      <c r="U241" s="499"/>
      <c r="V241" s="499"/>
      <c r="W241" s="499"/>
      <c r="X241" s="499"/>
      <c r="Y241" s="496"/>
    </row>
    <row r="242" spans="1:25" ht="18" customHeight="1" x14ac:dyDescent="0.2">
      <c r="A242" s="497"/>
      <c r="B242" s="498"/>
      <c r="C242" s="498"/>
      <c r="D242" s="498"/>
      <c r="E242" s="498"/>
      <c r="F242" s="499"/>
      <c r="G242" s="499"/>
      <c r="H242" s="499"/>
      <c r="I242" s="499"/>
      <c r="J242" s="499"/>
      <c r="K242" s="499"/>
      <c r="L242" s="499"/>
      <c r="M242" s="499"/>
      <c r="N242" s="499"/>
      <c r="O242" s="499"/>
      <c r="P242" s="499"/>
      <c r="Q242" s="499"/>
      <c r="R242" s="499"/>
      <c r="S242" s="499"/>
      <c r="T242" s="499"/>
      <c r="U242" s="499"/>
      <c r="V242" s="499"/>
      <c r="W242" s="499"/>
      <c r="X242" s="499"/>
      <c r="Y242" s="496"/>
    </row>
    <row r="243" spans="1:25" ht="18" customHeight="1" x14ac:dyDescent="0.2">
      <c r="A243" s="497"/>
      <c r="B243" s="498"/>
      <c r="C243" s="498"/>
      <c r="D243" s="498"/>
      <c r="E243" s="498"/>
      <c r="F243" s="499"/>
      <c r="G243" s="499"/>
      <c r="H243" s="499"/>
      <c r="I243" s="499"/>
      <c r="J243" s="499"/>
      <c r="K243" s="499"/>
      <c r="L243" s="499"/>
      <c r="M243" s="499"/>
      <c r="N243" s="499"/>
      <c r="O243" s="499"/>
      <c r="P243" s="499"/>
      <c r="Q243" s="499"/>
      <c r="R243" s="499"/>
      <c r="S243" s="499"/>
      <c r="T243" s="499"/>
      <c r="U243" s="499"/>
      <c r="V243" s="499"/>
      <c r="W243" s="499"/>
      <c r="X243" s="499"/>
      <c r="Y243" s="496"/>
    </row>
    <row r="244" spans="1:25" ht="18" customHeight="1" x14ac:dyDescent="0.2">
      <c r="A244" s="497"/>
      <c r="B244" s="498"/>
      <c r="C244" s="498"/>
      <c r="D244" s="498"/>
      <c r="E244" s="498"/>
      <c r="F244" s="499"/>
      <c r="G244" s="499"/>
      <c r="H244" s="499"/>
      <c r="I244" s="499"/>
      <c r="J244" s="499"/>
      <c r="K244" s="499"/>
      <c r="L244" s="499"/>
      <c r="M244" s="499"/>
      <c r="N244" s="499"/>
      <c r="O244" s="499"/>
      <c r="P244" s="499"/>
      <c r="Q244" s="499"/>
      <c r="R244" s="499"/>
      <c r="S244" s="499"/>
      <c r="T244" s="499"/>
      <c r="U244" s="499"/>
      <c r="V244" s="499"/>
      <c r="W244" s="499"/>
      <c r="X244" s="499"/>
      <c r="Y244" s="496"/>
    </row>
    <row r="245" spans="1:25" ht="18" customHeight="1" x14ac:dyDescent="0.2">
      <c r="A245" s="497"/>
      <c r="B245" s="498"/>
      <c r="C245" s="498"/>
      <c r="D245" s="498"/>
      <c r="E245" s="498"/>
      <c r="F245" s="499"/>
      <c r="G245" s="499"/>
      <c r="H245" s="499"/>
      <c r="I245" s="499"/>
      <c r="J245" s="499"/>
      <c r="K245" s="499"/>
      <c r="L245" s="499"/>
      <c r="M245" s="499"/>
      <c r="N245" s="499"/>
      <c r="O245" s="499"/>
      <c r="P245" s="499"/>
      <c r="Q245" s="499"/>
      <c r="R245" s="499"/>
      <c r="S245" s="499"/>
      <c r="T245" s="499"/>
      <c r="U245" s="499"/>
      <c r="V245" s="499"/>
      <c r="W245" s="499"/>
      <c r="X245" s="499"/>
      <c r="Y245" s="496"/>
    </row>
    <row r="246" spans="1:25" ht="18" customHeight="1" x14ac:dyDescent="0.2">
      <c r="A246" s="497"/>
      <c r="B246" s="498"/>
      <c r="C246" s="498"/>
      <c r="D246" s="498"/>
      <c r="E246" s="498"/>
      <c r="F246" s="499"/>
      <c r="G246" s="499"/>
      <c r="H246" s="499"/>
      <c r="I246" s="499"/>
      <c r="J246" s="499"/>
      <c r="K246" s="499"/>
      <c r="L246" s="499"/>
      <c r="M246" s="499"/>
      <c r="N246" s="499"/>
      <c r="O246" s="499"/>
      <c r="P246" s="499"/>
      <c r="Q246" s="499"/>
      <c r="R246" s="499"/>
      <c r="S246" s="499"/>
      <c r="T246" s="499"/>
      <c r="U246" s="499"/>
      <c r="V246" s="499"/>
      <c r="W246" s="499"/>
      <c r="X246" s="499"/>
      <c r="Y246" s="496"/>
    </row>
    <row r="247" spans="1:25" s="199" customFormat="1" ht="18" customHeight="1" x14ac:dyDescent="0.25">
      <c r="A247" s="500"/>
      <c r="B247" s="501"/>
      <c r="C247" s="501"/>
      <c r="D247" s="501"/>
      <c r="E247" s="501"/>
      <c r="F247" s="501"/>
      <c r="G247" s="501"/>
      <c r="H247" s="501"/>
      <c r="I247" s="501"/>
      <c r="J247" s="501"/>
      <c r="K247" s="501"/>
      <c r="L247" s="501"/>
      <c r="M247" s="501"/>
      <c r="N247" s="501"/>
      <c r="O247" s="501"/>
      <c r="P247" s="501"/>
      <c r="Q247" s="501"/>
      <c r="R247" s="501"/>
      <c r="S247" s="501"/>
      <c r="T247" s="501"/>
      <c r="U247" s="501"/>
      <c r="V247" s="501"/>
      <c r="W247" s="501"/>
      <c r="X247" s="501"/>
      <c r="Y247" s="487"/>
    </row>
    <row r="248" spans="1:25" x14ac:dyDescent="0.2">
      <c r="A248" s="496"/>
      <c r="B248" s="496"/>
      <c r="C248" s="496"/>
      <c r="D248" s="496"/>
      <c r="E248" s="496"/>
      <c r="F248" s="496"/>
      <c r="G248" s="496"/>
      <c r="H248" s="496"/>
      <c r="I248" s="496"/>
      <c r="J248" s="496"/>
      <c r="K248" s="496"/>
      <c r="L248" s="496"/>
      <c r="M248" s="496"/>
      <c r="N248" s="496"/>
      <c r="O248" s="496"/>
      <c r="P248" s="496"/>
      <c r="Q248" s="496"/>
      <c r="R248" s="496"/>
      <c r="S248" s="496"/>
      <c r="T248" s="496"/>
      <c r="U248" s="496"/>
      <c r="V248" s="496"/>
      <c r="W248" s="496"/>
      <c r="X248" s="496"/>
      <c r="Y248" s="496"/>
    </row>
  </sheetData>
  <sheetProtection algorithmName="SHA-512" hashValue="ixSoXke2ZYdPZgGpW0YgzKbUl4gddFrT0isITnuNT+wle/OpMbnrfIoYRtZUBhT+YEg5Q5fiaXuM+n0myjJgCw==" saltValue="U7tRy9Vj7aAt+mSYsRqiGQ==" spinCount="100000" sheet="1" objects="1" scenarios="1"/>
  <mergeCells count="197">
    <mergeCell ref="G1:I1"/>
    <mergeCell ref="R217:R229"/>
    <mergeCell ref="W200:W212"/>
    <mergeCell ref="O200:O212"/>
    <mergeCell ref="T200:T212"/>
    <mergeCell ref="Q200:Q212"/>
    <mergeCell ref="R200:R212"/>
    <mergeCell ref="AA200:AA212"/>
    <mergeCell ref="AC200:AC212"/>
    <mergeCell ref="M183:M195"/>
    <mergeCell ref="P217:P229"/>
    <mergeCell ref="X200:X212"/>
    <mergeCell ref="Z200:Z212"/>
    <mergeCell ref="T217:T229"/>
    <mergeCell ref="N200:N212"/>
    <mergeCell ref="U200:U212"/>
    <mergeCell ref="N217:N229"/>
    <mergeCell ref="L217:L229"/>
    <mergeCell ref="K130:K142"/>
    <mergeCell ref="I183:I195"/>
    <mergeCell ref="K183:K195"/>
    <mergeCell ref="I147:I159"/>
    <mergeCell ref="K147:K159"/>
    <mergeCell ref="L164:L176"/>
    <mergeCell ref="AD147:AD159"/>
    <mergeCell ref="T147:T159"/>
    <mergeCell ref="X147:X159"/>
    <mergeCell ref="Z147:Z159"/>
    <mergeCell ref="AA147:AA159"/>
    <mergeCell ref="AC147:AC159"/>
    <mergeCell ref="U147:U159"/>
    <mergeCell ref="W147:W159"/>
    <mergeCell ref="AD200:AD212"/>
    <mergeCell ref="W183:W195"/>
    <mergeCell ref="U183:U195"/>
    <mergeCell ref="H217:H229"/>
    <mergeCell ref="B215:J215"/>
    <mergeCell ref="B217:B229"/>
    <mergeCell ref="F217:F229"/>
    <mergeCell ref="B164:B176"/>
    <mergeCell ref="D217:D229"/>
    <mergeCell ref="J217:J229"/>
    <mergeCell ref="H200:H212"/>
    <mergeCell ref="F200:F212"/>
    <mergeCell ref="E183:E195"/>
    <mergeCell ref="G183:G195"/>
    <mergeCell ref="B198:J198"/>
    <mergeCell ref="AA94:AA106"/>
    <mergeCell ref="AC94:AC106"/>
    <mergeCell ref="T164:T176"/>
    <mergeCell ref="T94:T106"/>
    <mergeCell ref="U94:U106"/>
    <mergeCell ref="T111:T123"/>
    <mergeCell ref="W94:W106"/>
    <mergeCell ref="R94:R106"/>
    <mergeCell ref="W130:W142"/>
    <mergeCell ref="R147:R159"/>
    <mergeCell ref="S130:S142"/>
    <mergeCell ref="U130:U142"/>
    <mergeCell ref="AD41:AD53"/>
    <mergeCell ref="AA41:AA53"/>
    <mergeCell ref="AC41:AC53"/>
    <mergeCell ref="Z41:Z53"/>
    <mergeCell ref="X41:X53"/>
    <mergeCell ref="U41:U53"/>
    <mergeCell ref="W41:W53"/>
    <mergeCell ref="O183:O195"/>
    <mergeCell ref="O130:O142"/>
    <mergeCell ref="P111:P123"/>
    <mergeCell ref="Q77:Q89"/>
    <mergeCell ref="S183:S195"/>
    <mergeCell ref="R164:R176"/>
    <mergeCell ref="Q183:Q195"/>
    <mergeCell ref="Q130:Q142"/>
    <mergeCell ref="Q94:Q106"/>
    <mergeCell ref="R111:R123"/>
    <mergeCell ref="P164:P176"/>
    <mergeCell ref="O147:O159"/>
    <mergeCell ref="O94:O106"/>
    <mergeCell ref="O77:O89"/>
    <mergeCell ref="AD94:AD106"/>
    <mergeCell ref="X94:X106"/>
    <mergeCell ref="Z94:Z106"/>
    <mergeCell ref="Q41:Q53"/>
    <mergeCell ref="M77:M89"/>
    <mergeCell ref="P58:P70"/>
    <mergeCell ref="L41:L53"/>
    <mergeCell ref="N41:N53"/>
    <mergeCell ref="L58:L70"/>
    <mergeCell ref="M130:M142"/>
    <mergeCell ref="N58:N70"/>
    <mergeCell ref="L94:L106"/>
    <mergeCell ref="L111:L123"/>
    <mergeCell ref="M24:M36"/>
    <mergeCell ref="O24:O36"/>
    <mergeCell ref="I41:I53"/>
    <mergeCell ref="E94:E106"/>
    <mergeCell ref="F164:F176"/>
    <mergeCell ref="H164:H176"/>
    <mergeCell ref="I77:I89"/>
    <mergeCell ref="K41:K53"/>
    <mergeCell ref="O41:O53"/>
    <mergeCell ref="F147:F159"/>
    <mergeCell ref="H147:H159"/>
    <mergeCell ref="B145:J145"/>
    <mergeCell ref="F111:F123"/>
    <mergeCell ref="H111:H123"/>
    <mergeCell ref="E130:E142"/>
    <mergeCell ref="B147:B159"/>
    <mergeCell ref="C147:C159"/>
    <mergeCell ref="D58:D70"/>
    <mergeCell ref="H58:H70"/>
    <mergeCell ref="J58:J70"/>
    <mergeCell ref="I94:I106"/>
    <mergeCell ref="B162:J162"/>
    <mergeCell ref="W24:W36"/>
    <mergeCell ref="W77:W89"/>
    <mergeCell ref="R41:R53"/>
    <mergeCell ref="S24:S36"/>
    <mergeCell ref="U24:U36"/>
    <mergeCell ref="S77:S89"/>
    <mergeCell ref="R58:R70"/>
    <mergeCell ref="T41:T53"/>
    <mergeCell ref="T58:T70"/>
    <mergeCell ref="U77:U89"/>
    <mergeCell ref="Q24:Q36"/>
    <mergeCell ref="J164:J176"/>
    <mergeCell ref="L147:L159"/>
    <mergeCell ref="N147:N159"/>
    <mergeCell ref="Q147:Q159"/>
    <mergeCell ref="B56:J56"/>
    <mergeCell ref="C94:C106"/>
    <mergeCell ref="C200:C212"/>
    <mergeCell ref="E200:E212"/>
    <mergeCell ref="D164:D176"/>
    <mergeCell ref="I200:I212"/>
    <mergeCell ref="K200:K212"/>
    <mergeCell ref="L200:L212"/>
    <mergeCell ref="B200:B212"/>
    <mergeCell ref="K24:K36"/>
    <mergeCell ref="G130:G142"/>
    <mergeCell ref="K94:K106"/>
    <mergeCell ref="B181:J181"/>
    <mergeCell ref="I130:I142"/>
    <mergeCell ref="E147:E159"/>
    <mergeCell ref="N164:N176"/>
    <mergeCell ref="K77:K89"/>
    <mergeCell ref="N111:N123"/>
    <mergeCell ref="N94:N106"/>
    <mergeCell ref="B233:J233"/>
    <mergeCell ref="C234:J234"/>
    <mergeCell ref="B75:J75"/>
    <mergeCell ref="B128:J128"/>
    <mergeCell ref="E24:E36"/>
    <mergeCell ref="G24:G36"/>
    <mergeCell ref="I24:I36"/>
    <mergeCell ref="G77:G89"/>
    <mergeCell ref="E41:E53"/>
    <mergeCell ref="B39:J39"/>
    <mergeCell ref="B92:J92"/>
    <mergeCell ref="B41:B53"/>
    <mergeCell ref="C41:C53"/>
    <mergeCell ref="B94:B106"/>
    <mergeCell ref="F58:F70"/>
    <mergeCell ref="F41:F53"/>
    <mergeCell ref="E77:E89"/>
    <mergeCell ref="H41:H53"/>
    <mergeCell ref="F94:F106"/>
    <mergeCell ref="H94:H106"/>
    <mergeCell ref="J111:J123"/>
    <mergeCell ref="B111:B123"/>
    <mergeCell ref="D111:D123"/>
    <mergeCell ref="B109:J109"/>
    <mergeCell ref="B239:J239"/>
    <mergeCell ref="B2:J2"/>
    <mergeCell ref="B3:J3"/>
    <mergeCell ref="C10:F10"/>
    <mergeCell ref="C11:F11"/>
    <mergeCell ref="C7:F7"/>
    <mergeCell ref="G7:J7"/>
    <mergeCell ref="G8:J8"/>
    <mergeCell ref="G9:J9"/>
    <mergeCell ref="C8:F8"/>
    <mergeCell ref="C237:J237"/>
    <mergeCell ref="C236:J236"/>
    <mergeCell ref="C235:J235"/>
    <mergeCell ref="B6:J6"/>
    <mergeCell ref="B22:J22"/>
    <mergeCell ref="C9:F9"/>
    <mergeCell ref="C17:J17"/>
    <mergeCell ref="C18:J18"/>
    <mergeCell ref="G10:J10"/>
    <mergeCell ref="G11:J11"/>
    <mergeCell ref="B14:J14"/>
    <mergeCell ref="C15:J15"/>
    <mergeCell ref="C16:J16"/>
    <mergeCell ref="B58:B70"/>
  </mergeCells>
  <phoneticPr fontId="99" type="noConversion"/>
  <conditionalFormatting sqref="B58 D240:E246 D183:D194 E183 T147:U147 V147:V158 W147:X147 Y147:Y158 E130 D130:D141 T94:U94 V94:V105 W94:X94 Y94:Y105 E77 D77:D88 Z41:AA41 AB41:AB52 AC41:AD41 AE41:AE52 E24 D24:D35 B41:C41 D41:D52 E41:F41 G41:G52 H41:I41 J41:J52 K41:L41 M41:M52 N41:O41 P41:P52 Q41:R41 S41:S52 T41:U41 V41:V52 W41:X41 Y41:Y52 B111 Z94:AA94 AB94:AB105 AC94:AD94 AE94:AE105 B94:C94 D94:D105 E94:F94 G94:G105 H94:I94 J94:J105 K94:L94 M94:M105 N94:O94 P94:P105 Q94:R94 S94:S105 B164 Z147:AA147 AB147:AB158 AC147:AD147 AE147:AE158 B147:C147 D147:D158 E147:F147 G147:G158 H147:I147 J147:J158 K147:L147 M147:M158 N147:O147 P147:P158 Q147:R147 S147:S158 T200:U200 V200:V211 W200:X200 Y200:Y211 B217 Z200:AA200 AB200:AB211 AC200:AD200 AE200:AE211 B200:C200 D200:D211 E200:F200 G200:G211 H200:I200 J200:J211 K200:L200 M200:M211 N200:O200 P200:P211 Q200:R200 S200:S211">
    <cfRule type="cellIs" dxfId="3" priority="5" stopIfTrue="1" operator="equal">
      <formula>"(select from list)"</formula>
    </cfRule>
  </conditionalFormatting>
  <dataValidations count="2">
    <dataValidation type="list" allowBlank="1" showInputMessage="1" showErrorMessage="1" sqref="C234:C237">
      <formula1>TorF</formula1>
    </dataValidation>
    <dataValidation type="list" allowBlank="1" showInputMessage="1" showErrorMessage="1" sqref="C15:C18">
      <formula1>Shape</formula1>
    </dataValidation>
  </dataValidations>
  <pageMargins left="0.5" right="0.5" top="0.75" bottom="0.75" header="0.3" footer="0.3"/>
  <pageSetup scale="59" orientation="portrait" r:id="rId1"/>
  <headerFooter>
    <oddFooter>&amp;C&amp;"Arial,Regular"&amp;P of &amp;N</oddFooter>
  </headerFooter>
  <rowBreaks count="5" manualBreakCount="5">
    <brk id="19" max="16383" man="1"/>
    <brk id="71" max="9" man="1"/>
    <brk id="124" max="9" man="1"/>
    <brk id="177" max="9" man="1"/>
    <brk id="231" max="16383" man="1"/>
  </rowBreaks>
  <colBreaks count="1" manualBreakCount="1">
    <brk id="10"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4098" r:id="rId4" name="Check Box 2">
              <controlPr defaultSize="0" autoFill="0" autoLine="0" autoPict="0">
                <anchor moveWithCells="1">
                  <from>
                    <xdr:col>9</xdr:col>
                    <xdr:colOff>38100</xdr:colOff>
                    <xdr:row>0</xdr:row>
                    <xdr:rowOff>28575</xdr:rowOff>
                  </from>
                  <to>
                    <xdr:col>9</xdr:col>
                    <xdr:colOff>962025</xdr:colOff>
                    <xdr:row>0</xdr:row>
                    <xdr:rowOff>504825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AM130"/>
  <sheetViews>
    <sheetView view="pageBreakPreview" zoomScaleNormal="100" workbookViewId="0">
      <selection activeCell="A5" sqref="A5"/>
    </sheetView>
  </sheetViews>
  <sheetFormatPr defaultColWidth="9.140625" defaultRowHeight="12.75" x14ac:dyDescent="0.2"/>
  <cols>
    <col min="1" max="1" width="2.7109375" style="174" customWidth="1"/>
    <col min="2" max="2" width="2.85546875" style="174" customWidth="1"/>
    <col min="3" max="3" width="11.7109375" style="174" customWidth="1"/>
    <col min="4" max="5" width="12.7109375" style="174" customWidth="1"/>
    <col min="6" max="6" width="13" style="174" customWidth="1"/>
    <col min="7" max="7" width="12.85546875" style="174" customWidth="1"/>
    <col min="8" max="8" width="13.42578125" style="174" customWidth="1"/>
    <col min="9" max="9" width="12.7109375" style="174" customWidth="1"/>
    <col min="10" max="10" width="10.85546875" style="174" customWidth="1"/>
    <col min="11" max="11" width="7.85546875" style="174" customWidth="1"/>
    <col min="12" max="12" width="10.85546875" style="174" customWidth="1"/>
    <col min="13" max="13" width="7.7109375" style="174" customWidth="1"/>
    <col min="14" max="14" width="10.85546875" style="174" customWidth="1"/>
    <col min="15" max="15" width="9.140625" style="124" customWidth="1"/>
    <col min="16" max="16" width="13.7109375" style="124" customWidth="1"/>
    <col min="17" max="17" width="9.140625" style="124" customWidth="1"/>
    <col min="18" max="18" width="13.7109375" style="124" customWidth="1"/>
    <col min="19" max="19" width="9.140625" style="124" customWidth="1"/>
    <col min="20" max="20" width="13.7109375" style="124" customWidth="1"/>
    <col min="21" max="21" width="9.140625" style="124" customWidth="1"/>
    <col min="22" max="22" width="13.7109375" style="124" customWidth="1"/>
    <col min="23" max="23" width="9.140625" style="124" customWidth="1"/>
    <col min="24" max="24" width="13.7109375" style="124" customWidth="1"/>
    <col min="25" max="25" width="9.140625" style="124" customWidth="1"/>
    <col min="26" max="26" width="13.7109375" style="124" customWidth="1"/>
    <col min="27" max="27" width="9.140625" style="124" customWidth="1"/>
    <col min="28" max="28" width="13.7109375" style="124" customWidth="1"/>
    <col min="29" max="39" width="9.140625" style="124" customWidth="1"/>
    <col min="40" max="16384" width="9.140625" style="174"/>
  </cols>
  <sheetData>
    <row r="1" spans="1:39" s="240" customFormat="1" ht="33" customHeight="1" x14ac:dyDescent="0.45">
      <c r="A1" s="229" t="s">
        <v>168</v>
      </c>
      <c r="B1" s="230"/>
      <c r="C1" s="230"/>
      <c r="D1" s="230"/>
      <c r="E1" s="230"/>
      <c r="F1" s="230"/>
      <c r="G1" s="230"/>
      <c r="H1" s="230"/>
      <c r="I1" s="230"/>
      <c r="J1" s="231"/>
      <c r="K1" s="233"/>
    </row>
    <row r="2" spans="1:39" s="240" customFormat="1" ht="24" customHeight="1" x14ac:dyDescent="0.45">
      <c r="A2" s="229"/>
      <c r="B2" s="232" t="s">
        <v>115</v>
      </c>
      <c r="C2" s="230"/>
      <c r="D2" s="230"/>
      <c r="E2" s="230"/>
      <c r="F2" s="1109" t="s">
        <v>612</v>
      </c>
      <c r="G2" s="1101"/>
      <c r="H2" s="1101"/>
      <c r="I2" s="230"/>
      <c r="J2" s="233"/>
      <c r="K2" s="233"/>
    </row>
    <row r="3" spans="1:39" s="240" customFormat="1" ht="5.25" customHeight="1" x14ac:dyDescent="0.2">
      <c r="A3" s="234"/>
      <c r="B3" s="232"/>
      <c r="C3" s="234"/>
      <c r="D3" s="234"/>
      <c r="E3" s="234"/>
      <c r="F3" s="234"/>
      <c r="G3" s="234"/>
      <c r="H3" s="234"/>
      <c r="I3" s="234"/>
      <c r="J3" s="235"/>
      <c r="K3" s="235"/>
    </row>
    <row r="4" spans="1:39" s="240" customFormat="1" ht="5.25" customHeight="1" x14ac:dyDescent="0.2">
      <c r="A4" s="234"/>
      <c r="B4" s="232"/>
      <c r="C4" s="234"/>
      <c r="D4" s="234"/>
      <c r="E4" s="234"/>
      <c r="F4" s="234"/>
      <c r="G4" s="234"/>
      <c r="H4" s="234"/>
      <c r="I4" s="234"/>
      <c r="J4" s="235"/>
      <c r="K4" s="235"/>
    </row>
    <row r="5" spans="1:39" s="240" customFormat="1" ht="15" customHeight="1" x14ac:dyDescent="0.2">
      <c r="A5" s="235"/>
      <c r="B5" s="526"/>
      <c r="C5" s="235"/>
      <c r="D5" s="235"/>
      <c r="E5" s="235"/>
      <c r="F5" s="235"/>
      <c r="G5" s="235"/>
      <c r="H5" s="235"/>
      <c r="I5" s="235"/>
      <c r="J5" s="235"/>
      <c r="K5" s="235"/>
    </row>
    <row r="6" spans="1:39" x14ac:dyDescent="0.2">
      <c r="B6" s="219" t="s">
        <v>524</v>
      </c>
      <c r="C6" s="242"/>
      <c r="D6" s="242"/>
      <c r="E6" s="242"/>
      <c r="F6" s="242"/>
      <c r="G6" s="242"/>
      <c r="H6" s="242"/>
      <c r="I6" s="242"/>
    </row>
    <row r="7" spans="1:39" s="121" customFormat="1" ht="36" customHeight="1" x14ac:dyDescent="0.25">
      <c r="B7" s="227"/>
      <c r="C7" s="1183" t="s">
        <v>398</v>
      </c>
      <c r="D7" s="1184"/>
      <c r="E7" s="1184"/>
      <c r="F7" s="1184"/>
      <c r="G7" s="1184"/>
      <c r="H7" s="1184"/>
      <c r="I7" s="1184"/>
      <c r="O7" s="124"/>
      <c r="P7" s="124"/>
      <c r="Q7" s="124"/>
      <c r="R7" s="124"/>
      <c r="S7" s="124"/>
      <c r="T7" s="124"/>
      <c r="U7" s="124"/>
      <c r="V7" s="124"/>
      <c r="W7" s="124"/>
      <c r="X7" s="124"/>
      <c r="Y7" s="124"/>
      <c r="Z7" s="124"/>
      <c r="AA7" s="124"/>
      <c r="AB7" s="124"/>
      <c r="AC7" s="124"/>
      <c r="AD7" s="124"/>
      <c r="AE7" s="124"/>
      <c r="AF7" s="124"/>
      <c r="AG7" s="124"/>
      <c r="AH7" s="124"/>
      <c r="AI7" s="124"/>
      <c r="AJ7" s="124"/>
      <c r="AK7" s="124"/>
      <c r="AL7" s="124"/>
      <c r="AM7" s="124"/>
    </row>
    <row r="8" spans="1:39" s="240" customFormat="1" ht="25.5" x14ac:dyDescent="0.2">
      <c r="A8" s="235"/>
      <c r="B8" s="526"/>
      <c r="C8" s="527" t="s">
        <v>513</v>
      </c>
      <c r="D8" s="1211" t="str">
        <f>IF(ISBLANK('2. Wafer Tracking'!C15),"",'2. Wafer Tracking'!C15)</f>
        <v/>
      </c>
      <c r="E8" s="1212"/>
      <c r="F8" s="1212"/>
      <c r="G8" s="1212"/>
      <c r="H8" s="1212"/>
      <c r="I8" s="1213"/>
      <c r="J8" s="235"/>
      <c r="K8" s="235"/>
    </row>
    <row r="9" spans="1:39" s="240" customFormat="1" ht="25.5" x14ac:dyDescent="0.2">
      <c r="A9" s="235"/>
      <c r="B9" s="526"/>
      <c r="C9" s="528" t="s">
        <v>514</v>
      </c>
      <c r="D9" s="1214" t="str">
        <f>IF(ISBLANK('2. Wafer Tracking'!C16),"",'2. Wafer Tracking'!C16)</f>
        <v/>
      </c>
      <c r="E9" s="1215"/>
      <c r="F9" s="1215"/>
      <c r="G9" s="1215"/>
      <c r="H9" s="1215"/>
      <c r="I9" s="1216"/>
      <c r="J9" s="235"/>
      <c r="K9" s="235"/>
    </row>
    <row r="10" spans="1:39" s="240" customFormat="1" ht="25.5" x14ac:dyDescent="0.2">
      <c r="A10" s="235"/>
      <c r="B10" s="526"/>
      <c r="C10" s="528" t="s">
        <v>515</v>
      </c>
      <c r="D10" s="1214" t="str">
        <f>IF(ISBLANK('2. Wafer Tracking'!C17),"",'2. Wafer Tracking'!C17)</f>
        <v/>
      </c>
      <c r="E10" s="1215"/>
      <c r="F10" s="1215"/>
      <c r="G10" s="1215"/>
      <c r="H10" s="1215"/>
      <c r="I10" s="1216"/>
      <c r="J10" s="235"/>
      <c r="K10" s="235"/>
    </row>
    <row r="11" spans="1:39" s="240" customFormat="1" ht="25.5" x14ac:dyDescent="0.2">
      <c r="A11" s="235"/>
      <c r="B11" s="526"/>
      <c r="C11" s="529" t="s">
        <v>516</v>
      </c>
      <c r="D11" s="1208" t="str">
        <f>IF(ISBLANK('2. Wafer Tracking'!C18),"",'2. Wafer Tracking'!C18)</f>
        <v/>
      </c>
      <c r="E11" s="1209"/>
      <c r="F11" s="1209"/>
      <c r="G11" s="1209"/>
      <c r="H11" s="1209"/>
      <c r="I11" s="1210"/>
      <c r="J11" s="235"/>
      <c r="K11" s="235"/>
    </row>
    <row r="12" spans="1:39" s="240" customFormat="1" x14ac:dyDescent="0.2">
      <c r="A12" s="235"/>
      <c r="B12" s="526"/>
      <c r="C12" s="235"/>
      <c r="D12" s="235"/>
      <c r="E12" s="235"/>
      <c r="F12" s="235"/>
      <c r="G12" s="235"/>
      <c r="H12" s="235"/>
      <c r="I12" s="235"/>
      <c r="J12" s="235"/>
      <c r="K12" s="235"/>
    </row>
    <row r="13" spans="1:39" x14ac:dyDescent="0.2">
      <c r="B13" s="219" t="s">
        <v>346</v>
      </c>
      <c r="C13" s="242"/>
      <c r="D13" s="242"/>
      <c r="E13" s="242"/>
      <c r="F13" s="242"/>
      <c r="G13" s="242"/>
      <c r="H13" s="242"/>
      <c r="I13" s="242"/>
    </row>
    <row r="14" spans="1:39" s="121" customFormat="1" x14ac:dyDescent="0.2">
      <c r="B14" s="227"/>
      <c r="D14" s="1200" t="s">
        <v>429</v>
      </c>
      <c r="E14" s="1201"/>
      <c r="F14" s="1201"/>
      <c r="G14" s="1201"/>
      <c r="H14" s="1201"/>
      <c r="I14" s="1202"/>
      <c r="J14" s="124"/>
      <c r="K14" s="124"/>
      <c r="L14" s="124"/>
      <c r="M14" s="124"/>
      <c r="N14" s="124"/>
      <c r="O14" s="124"/>
      <c r="P14" s="124"/>
      <c r="Q14" s="124"/>
      <c r="R14" s="124"/>
      <c r="S14" s="124"/>
      <c r="T14" s="124"/>
      <c r="U14" s="124"/>
      <c r="V14" s="124"/>
      <c r="W14" s="124"/>
      <c r="X14" s="124"/>
      <c r="Y14" s="124"/>
      <c r="Z14" s="124"/>
      <c r="AA14" s="124"/>
      <c r="AB14" s="124"/>
      <c r="AC14" s="124"/>
      <c r="AD14" s="124"/>
      <c r="AE14" s="124"/>
      <c r="AF14" s="124"/>
      <c r="AG14" s="124"/>
      <c r="AH14" s="124"/>
      <c r="AI14" s="124"/>
      <c r="AJ14" s="124"/>
      <c r="AK14" s="124"/>
      <c r="AL14" s="124"/>
      <c r="AM14" s="124"/>
    </row>
    <row r="15" spans="1:39" s="208" customFormat="1" ht="45.6" customHeight="1" x14ac:dyDescent="0.2">
      <c r="C15" s="209"/>
      <c r="D15" s="1207" t="s">
        <v>446</v>
      </c>
      <c r="E15" s="1204"/>
      <c r="F15" s="1203" t="s">
        <v>447</v>
      </c>
      <c r="G15" s="1204"/>
      <c r="H15" s="1203" t="s">
        <v>448</v>
      </c>
      <c r="I15" s="1205"/>
      <c r="J15" s="226"/>
      <c r="K15" s="226"/>
      <c r="L15" s="226"/>
      <c r="M15" s="226"/>
      <c r="N15" s="226"/>
      <c r="O15" s="226"/>
      <c r="P15" s="226"/>
      <c r="Q15" s="226"/>
      <c r="R15" s="226"/>
      <c r="S15" s="226"/>
      <c r="T15" s="226"/>
      <c r="U15" s="226"/>
      <c r="V15" s="226"/>
      <c r="W15" s="226"/>
      <c r="X15" s="226"/>
      <c r="Y15" s="226"/>
      <c r="Z15" s="226"/>
      <c r="AA15" s="226"/>
      <c r="AB15" s="226"/>
      <c r="AC15" s="240"/>
      <c r="AD15" s="240"/>
      <c r="AE15" s="240"/>
      <c r="AF15" s="240"/>
      <c r="AG15" s="240"/>
      <c r="AH15" s="240"/>
      <c r="AI15" s="240"/>
      <c r="AJ15" s="240"/>
      <c r="AK15" s="240"/>
      <c r="AL15" s="240"/>
      <c r="AM15" s="240"/>
    </row>
    <row r="16" spans="1:39" s="211" customFormat="1" ht="25.5" x14ac:dyDescent="0.2">
      <c r="C16" s="541" t="s">
        <v>513</v>
      </c>
      <c r="D16" s="1206" t="str">
        <f>IF(ISBLANK('2. Wafer Tracking'!B36),"",'2. Wafer Tracking'!B36)</f>
        <v/>
      </c>
      <c r="E16" s="1199"/>
      <c r="F16" s="1198" t="str">
        <f>IF(ISBLANK('2. Wafer Tracking'!C36),"",'2. Wafer Tracking'!C36)</f>
        <v/>
      </c>
      <c r="G16" s="1199"/>
      <c r="H16" s="1196" t="str">
        <f>IF(ISBLANK('2. Wafer Tracking'!D36),"",'2. Wafer Tracking'!D36)</f>
        <v/>
      </c>
      <c r="I16" s="1197"/>
      <c r="J16" s="326"/>
      <c r="K16" s="326"/>
      <c r="L16" s="326"/>
      <c r="M16" s="326"/>
      <c r="N16" s="326"/>
      <c r="O16" s="326"/>
      <c r="P16" s="326"/>
      <c r="Q16" s="326"/>
      <c r="R16" s="326"/>
      <c r="S16" s="326"/>
      <c r="T16" s="326"/>
      <c r="U16" s="326"/>
      <c r="V16" s="326"/>
      <c r="W16" s="326"/>
      <c r="X16" s="326"/>
      <c r="Y16" s="326"/>
      <c r="Z16" s="326"/>
      <c r="AA16" s="326"/>
      <c r="AB16" s="326"/>
      <c r="AC16" s="244"/>
      <c r="AD16" s="244"/>
      <c r="AE16" s="244"/>
      <c r="AF16" s="244"/>
      <c r="AG16" s="244"/>
      <c r="AH16" s="244"/>
      <c r="AI16" s="244"/>
      <c r="AJ16" s="244"/>
      <c r="AK16" s="244"/>
      <c r="AL16" s="244"/>
      <c r="AM16" s="244"/>
    </row>
    <row r="17" spans="2:39" s="211" customFormat="1" ht="25.5" x14ac:dyDescent="0.2">
      <c r="C17" s="542" t="s">
        <v>514</v>
      </c>
      <c r="D17" s="1187" t="str">
        <f>IF(ISBLANK('2. Wafer Tracking'!B89),"",'2. Wafer Tracking'!B89)</f>
        <v/>
      </c>
      <c r="E17" s="1188"/>
      <c r="F17" s="1189" t="str">
        <f>IF(ISBLANK('2. Wafer Tracking'!C89),"",'2. Wafer Tracking'!C89)</f>
        <v/>
      </c>
      <c r="G17" s="1188"/>
      <c r="H17" s="1178" t="str">
        <f>IF(ISBLANK('2. Wafer Tracking'!D89),"",'2. Wafer Tracking'!D89)</f>
        <v/>
      </c>
      <c r="I17" s="1179"/>
      <c r="J17" s="326"/>
      <c r="K17" s="326"/>
      <c r="L17" s="326"/>
      <c r="M17" s="326"/>
      <c r="N17" s="326"/>
      <c r="O17" s="326"/>
      <c r="P17" s="326"/>
      <c r="Q17" s="326"/>
      <c r="R17" s="326"/>
      <c r="S17" s="326"/>
      <c r="T17" s="326"/>
      <c r="U17" s="326"/>
      <c r="V17" s="326"/>
      <c r="W17" s="326"/>
      <c r="X17" s="326"/>
      <c r="Y17" s="326"/>
      <c r="Z17" s="326"/>
      <c r="AA17" s="326"/>
      <c r="AB17" s="326"/>
      <c r="AC17" s="244"/>
      <c r="AD17" s="244"/>
      <c r="AE17" s="244"/>
      <c r="AF17" s="244"/>
      <c r="AG17" s="244"/>
      <c r="AH17" s="244"/>
      <c r="AI17" s="244"/>
      <c r="AJ17" s="244"/>
      <c r="AK17" s="244"/>
      <c r="AL17" s="244"/>
      <c r="AM17" s="244"/>
    </row>
    <row r="18" spans="2:39" s="211" customFormat="1" ht="25.5" x14ac:dyDescent="0.2">
      <c r="C18" s="542" t="s">
        <v>515</v>
      </c>
      <c r="D18" s="1187" t="str">
        <f>IF(ISBLANK('2. Wafer Tracking'!B142),"",'2. Wafer Tracking'!B142)</f>
        <v/>
      </c>
      <c r="E18" s="1188"/>
      <c r="F18" s="1189" t="str">
        <f>IF(ISBLANK('2. Wafer Tracking'!C142),"",'2. Wafer Tracking'!C142)</f>
        <v/>
      </c>
      <c r="G18" s="1188"/>
      <c r="H18" s="1178" t="str">
        <f>IF(ISBLANK('2. Wafer Tracking'!D142),"",'2. Wafer Tracking'!D142)</f>
        <v/>
      </c>
      <c r="I18" s="1179"/>
      <c r="J18" s="326"/>
      <c r="K18" s="326"/>
      <c r="L18" s="326"/>
      <c r="M18" s="326"/>
      <c r="N18" s="326"/>
      <c r="O18" s="326"/>
      <c r="P18" s="326"/>
      <c r="Q18" s="326"/>
      <c r="R18" s="326"/>
      <c r="S18" s="326"/>
      <c r="T18" s="326"/>
      <c r="U18" s="326"/>
      <c r="V18" s="326"/>
      <c r="W18" s="326"/>
      <c r="X18" s="326"/>
      <c r="Y18" s="326"/>
      <c r="Z18" s="326"/>
      <c r="AA18" s="326"/>
      <c r="AB18" s="326"/>
      <c r="AC18" s="244"/>
      <c r="AD18" s="244"/>
      <c r="AE18" s="244"/>
      <c r="AF18" s="244"/>
      <c r="AG18" s="244"/>
      <c r="AH18" s="244"/>
      <c r="AI18" s="244"/>
      <c r="AJ18" s="244"/>
      <c r="AK18" s="244"/>
      <c r="AL18" s="244"/>
      <c r="AM18" s="244"/>
    </row>
    <row r="19" spans="2:39" s="211" customFormat="1" ht="25.5" x14ac:dyDescent="0.2">
      <c r="C19" s="543" t="s">
        <v>516</v>
      </c>
      <c r="D19" s="1190" t="str">
        <f>IF(ISBLANK('2. Wafer Tracking'!B195),"",'2. Wafer Tracking'!B195)</f>
        <v/>
      </c>
      <c r="E19" s="1191"/>
      <c r="F19" s="1195" t="str">
        <f>IF(ISBLANK('2. Wafer Tracking'!C195),"",'2. Wafer Tracking'!C195)</f>
        <v/>
      </c>
      <c r="G19" s="1191"/>
      <c r="H19" s="1185" t="str">
        <f>IF(ISBLANK('2. Wafer Tracking'!D195),"",'2. Wafer Tracking'!D195)</f>
        <v/>
      </c>
      <c r="I19" s="1186"/>
      <c r="J19" s="326"/>
      <c r="K19" s="326"/>
      <c r="L19" s="326"/>
      <c r="M19" s="326"/>
      <c r="N19" s="326"/>
      <c r="O19" s="326"/>
      <c r="P19" s="326"/>
      <c r="Q19" s="326"/>
      <c r="R19" s="326"/>
      <c r="S19" s="326"/>
      <c r="T19" s="326"/>
      <c r="U19" s="326"/>
      <c r="V19" s="326"/>
      <c r="W19" s="326"/>
      <c r="X19" s="326"/>
      <c r="Y19" s="326"/>
      <c r="Z19" s="326"/>
      <c r="AA19" s="326"/>
      <c r="AB19" s="326"/>
      <c r="AC19" s="244"/>
      <c r="AD19" s="244"/>
      <c r="AE19" s="244"/>
      <c r="AF19" s="244"/>
      <c r="AG19" s="244"/>
      <c r="AH19" s="244"/>
      <c r="AI19" s="244"/>
      <c r="AJ19" s="244"/>
      <c r="AK19" s="244"/>
      <c r="AL19" s="244"/>
      <c r="AM19" s="244"/>
    </row>
    <row r="20" spans="2:39" s="244" customFormat="1" ht="7.15" customHeight="1" x14ac:dyDescent="0.2">
      <c r="D20" s="327"/>
      <c r="E20" s="327"/>
      <c r="F20" s="293"/>
      <c r="G20" s="328"/>
      <c r="H20" s="326"/>
      <c r="I20" s="326"/>
      <c r="J20" s="326"/>
      <c r="K20" s="326"/>
      <c r="L20" s="326"/>
      <c r="M20" s="326"/>
      <c r="N20" s="326"/>
      <c r="O20" s="326"/>
      <c r="P20" s="326"/>
      <c r="Q20" s="326"/>
      <c r="R20" s="326"/>
      <c r="S20" s="326"/>
      <c r="T20" s="326"/>
      <c r="U20" s="326"/>
      <c r="V20" s="326"/>
      <c r="W20" s="326"/>
      <c r="X20" s="326"/>
      <c r="Y20" s="326"/>
      <c r="Z20" s="326"/>
      <c r="AA20" s="326"/>
      <c r="AB20" s="326"/>
    </row>
    <row r="21" spans="2:39" s="244" customFormat="1" ht="7.15" customHeight="1" x14ac:dyDescent="0.2">
      <c r="D21" s="327"/>
      <c r="E21" s="327"/>
      <c r="F21" s="293"/>
      <c r="G21" s="328"/>
      <c r="H21" s="326"/>
      <c r="I21" s="326"/>
      <c r="J21" s="326"/>
      <c r="K21" s="326"/>
      <c r="L21" s="326"/>
      <c r="M21" s="326"/>
      <c r="N21" s="326"/>
      <c r="O21" s="326"/>
      <c r="P21" s="326"/>
      <c r="Q21" s="326"/>
      <c r="R21" s="326"/>
      <c r="S21" s="326"/>
      <c r="T21" s="326"/>
      <c r="U21" s="326"/>
      <c r="V21" s="326"/>
      <c r="W21" s="326"/>
      <c r="X21" s="326"/>
      <c r="Y21" s="326"/>
      <c r="Z21" s="326"/>
      <c r="AA21" s="326"/>
      <c r="AB21" s="326"/>
    </row>
    <row r="22" spans="2:39" s="244" customFormat="1" x14ac:dyDescent="0.2">
      <c r="B22" s="219" t="s">
        <v>347</v>
      </c>
      <c r="C22" s="242"/>
      <c r="D22" s="242"/>
      <c r="E22" s="242"/>
      <c r="F22" s="242"/>
      <c r="G22" s="242"/>
      <c r="H22" s="242"/>
      <c r="I22" s="344"/>
      <c r="J22" s="326"/>
      <c r="K22" s="326"/>
      <c r="L22" s="326"/>
      <c r="M22" s="326"/>
      <c r="N22" s="326"/>
      <c r="O22" s="326"/>
      <c r="P22" s="326"/>
      <c r="Q22" s="326"/>
      <c r="R22" s="326"/>
      <c r="S22" s="326"/>
      <c r="T22" s="326"/>
      <c r="U22" s="326"/>
      <c r="V22" s="326"/>
      <c r="W22" s="326"/>
      <c r="X22" s="326"/>
      <c r="Y22" s="326"/>
      <c r="Z22" s="326"/>
      <c r="AA22" s="326"/>
      <c r="AB22" s="326"/>
    </row>
    <row r="23" spans="2:39" s="208" customFormat="1" ht="54" customHeight="1" x14ac:dyDescent="0.2">
      <c r="C23" s="209"/>
      <c r="D23" s="591" t="s">
        <v>118</v>
      </c>
      <c r="E23" s="592" t="s">
        <v>119</v>
      </c>
      <c r="F23" s="593" t="s">
        <v>116</v>
      </c>
      <c r="G23" s="592" t="s">
        <v>117</v>
      </c>
      <c r="H23" s="593" t="s">
        <v>120</v>
      </c>
      <c r="I23" s="594" t="s">
        <v>121</v>
      </c>
      <c r="J23" s="226"/>
      <c r="K23" s="226"/>
      <c r="L23" s="226"/>
      <c r="M23" s="226"/>
      <c r="N23" s="226"/>
      <c r="O23" s="226"/>
      <c r="P23" s="226"/>
      <c r="Q23" s="226"/>
      <c r="R23" s="226"/>
      <c r="S23" s="226"/>
      <c r="T23" s="226"/>
      <c r="U23" s="226"/>
      <c r="V23" s="226"/>
      <c r="W23" s="226"/>
      <c r="X23" s="226"/>
      <c r="Y23" s="226"/>
      <c r="Z23" s="226"/>
      <c r="AA23" s="226"/>
      <c r="AB23" s="226"/>
      <c r="AC23" s="240"/>
      <c r="AD23" s="240"/>
      <c r="AE23" s="240"/>
      <c r="AF23" s="240"/>
      <c r="AG23" s="240"/>
      <c r="AH23" s="240"/>
      <c r="AI23" s="240"/>
      <c r="AJ23" s="240"/>
      <c r="AK23" s="240"/>
      <c r="AL23" s="240"/>
      <c r="AM23" s="240"/>
    </row>
    <row r="24" spans="2:39" s="211" customFormat="1" ht="25.5" x14ac:dyDescent="0.2">
      <c r="C24" s="541" t="s">
        <v>513</v>
      </c>
      <c r="D24" s="599" t="str">
        <f>IF(ISBLANK('2. Wafer Tracking'!E24),"",'2. Wafer Tracking'!E24)</f>
        <v/>
      </c>
      <c r="E24" s="600" t="str">
        <f>IF(ISBLANK('2. Wafer Tracking'!F36),"",'2. Wafer Tracking'!F36)</f>
        <v/>
      </c>
      <c r="F24" s="601" t="str">
        <f>IF(ISBLANK('2. Wafer Tracking'!G24),"",'2. Wafer Tracking'!G24)</f>
        <v/>
      </c>
      <c r="G24" s="600" t="str">
        <f>IF(ISBLANK('2. Wafer Tracking'!H36),"",'2. Wafer Tracking'!H36)</f>
        <v/>
      </c>
      <c r="H24" s="601" t="str">
        <f>IF(ISBLANK('2. Wafer Tracking'!I24),"",'2. Wafer Tracking'!I24)</f>
        <v/>
      </c>
      <c r="I24" s="680" t="str">
        <f>IF(ISBLANK('2. Wafer Tracking'!J36),"",'2. Wafer Tracking'!J36)</f>
        <v/>
      </c>
      <c r="J24" s="327"/>
      <c r="K24" s="327"/>
      <c r="L24" s="145"/>
      <c r="M24" s="328"/>
      <c r="N24" s="326"/>
      <c r="O24" s="326"/>
      <c r="P24" s="326"/>
      <c r="Q24" s="326"/>
      <c r="R24" s="326"/>
      <c r="S24" s="326"/>
      <c r="T24" s="326"/>
      <c r="U24" s="326"/>
      <c r="V24" s="326"/>
      <c r="W24" s="326"/>
      <c r="X24" s="326"/>
      <c r="Y24" s="326"/>
      <c r="Z24" s="326"/>
      <c r="AA24" s="326"/>
      <c r="AB24" s="326"/>
      <c r="AC24" s="244"/>
      <c r="AD24" s="244"/>
      <c r="AE24" s="244"/>
      <c r="AF24" s="244"/>
      <c r="AG24" s="244"/>
      <c r="AH24" s="244"/>
      <c r="AI24" s="244"/>
      <c r="AJ24" s="244"/>
      <c r="AK24" s="244"/>
      <c r="AL24" s="244"/>
      <c r="AM24" s="244"/>
    </row>
    <row r="25" spans="2:39" s="211" customFormat="1" ht="25.5" x14ac:dyDescent="0.2">
      <c r="C25" s="542" t="s">
        <v>514</v>
      </c>
      <c r="D25" s="603" t="str">
        <f>IF(ISBLANK('2. Wafer Tracking'!E77),"",'2. Wafer Tracking'!E77)</f>
        <v/>
      </c>
      <c r="E25" s="600" t="str">
        <f>IF(ISBLANK('2. Wafer Tracking'!F89),"",'2. Wafer Tracking'!F89)</f>
        <v/>
      </c>
      <c r="F25" s="601" t="str">
        <f>IF(ISBLANK('2. Wafer Tracking'!G77),"",'2. Wafer Tracking'!G77)</f>
        <v/>
      </c>
      <c r="G25" s="600" t="str">
        <f>IF(ISBLANK('2. Wafer Tracking'!H89),"",'2. Wafer Tracking'!H89)</f>
        <v/>
      </c>
      <c r="H25" s="601" t="str">
        <f>IF(ISBLANK('2. Wafer Tracking'!I77),"",'2. Wafer Tracking'!I77)</f>
        <v/>
      </c>
      <c r="I25" s="680" t="str">
        <f>IF(ISBLANK('2. Wafer Tracking'!J89),"",'2. Wafer Tracking'!J89)</f>
        <v/>
      </c>
      <c r="J25" s="327"/>
      <c r="K25" s="327"/>
      <c r="L25" s="145"/>
      <c r="M25" s="328"/>
      <c r="N25" s="326"/>
      <c r="O25" s="326"/>
      <c r="P25" s="326"/>
      <c r="Q25" s="326"/>
      <c r="R25" s="326"/>
      <c r="S25" s="326"/>
      <c r="T25" s="326"/>
      <c r="U25" s="326"/>
      <c r="V25" s="326"/>
      <c r="W25" s="326"/>
      <c r="X25" s="326"/>
      <c r="Y25" s="326"/>
      <c r="Z25" s="326"/>
      <c r="AA25" s="326"/>
      <c r="AB25" s="326"/>
      <c r="AC25" s="244"/>
      <c r="AD25" s="244"/>
      <c r="AE25" s="244"/>
      <c r="AF25" s="244"/>
      <c r="AG25" s="244"/>
      <c r="AH25" s="244"/>
      <c r="AI25" s="244"/>
      <c r="AJ25" s="244"/>
      <c r="AK25" s="244"/>
      <c r="AL25" s="244"/>
      <c r="AM25" s="244"/>
    </row>
    <row r="26" spans="2:39" s="211" customFormat="1" ht="25.5" x14ac:dyDescent="0.2">
      <c r="C26" s="542" t="s">
        <v>515</v>
      </c>
      <c r="D26" s="603" t="str">
        <f>IF(ISBLANK('2. Wafer Tracking'!E130),"",'2. Wafer Tracking'!E130)</f>
        <v/>
      </c>
      <c r="E26" s="600" t="str">
        <f>IF(ISBLANK('2. Wafer Tracking'!F142),"",'2. Wafer Tracking'!F142)</f>
        <v/>
      </c>
      <c r="F26" s="601" t="str">
        <f>IF(ISBLANK('2. Wafer Tracking'!G130),"",'2. Wafer Tracking'!G130)</f>
        <v/>
      </c>
      <c r="G26" s="600" t="str">
        <f>IF(ISBLANK('2. Wafer Tracking'!H142),"",'2. Wafer Tracking'!H142)</f>
        <v/>
      </c>
      <c r="H26" s="601" t="str">
        <f>IF(ISBLANK('2. Wafer Tracking'!I130),"",'2. Wafer Tracking'!I130)</f>
        <v/>
      </c>
      <c r="I26" s="680" t="str">
        <f>IF(ISBLANK('2. Wafer Tracking'!J142),"",'2. Wafer Tracking'!J142)</f>
        <v/>
      </c>
      <c r="J26" s="327"/>
      <c r="K26" s="327"/>
      <c r="L26" s="145"/>
      <c r="M26" s="328"/>
      <c r="N26" s="326"/>
      <c r="O26" s="326"/>
      <c r="P26" s="326"/>
      <c r="Q26" s="326"/>
      <c r="R26" s="326"/>
      <c r="S26" s="326"/>
      <c r="T26" s="326"/>
      <c r="U26" s="326"/>
      <c r="V26" s="326"/>
      <c r="W26" s="326"/>
      <c r="X26" s="326"/>
      <c r="Y26" s="326"/>
      <c r="Z26" s="326"/>
      <c r="AA26" s="326"/>
      <c r="AB26" s="326"/>
      <c r="AC26" s="244"/>
      <c r="AD26" s="244"/>
      <c r="AE26" s="244"/>
      <c r="AF26" s="244"/>
      <c r="AG26" s="244"/>
      <c r="AH26" s="244"/>
      <c r="AI26" s="244"/>
      <c r="AJ26" s="244"/>
      <c r="AK26" s="244"/>
      <c r="AL26" s="244"/>
      <c r="AM26" s="244"/>
    </row>
    <row r="27" spans="2:39" s="211" customFormat="1" ht="25.5" x14ac:dyDescent="0.2">
      <c r="C27" s="543" t="s">
        <v>516</v>
      </c>
      <c r="D27" s="604" t="str">
        <f>IF(ISBLANK('2. Wafer Tracking'!E183),"",'2. Wafer Tracking'!E183)</f>
        <v/>
      </c>
      <c r="E27" s="605" t="str">
        <f>IF(ISBLANK('2. Wafer Tracking'!F195),"",'2. Wafer Tracking'!F195)</f>
        <v/>
      </c>
      <c r="F27" s="606" t="str">
        <f>IF(ISBLANK('2. Wafer Tracking'!G183),"",'2. Wafer Tracking'!G183)</f>
        <v/>
      </c>
      <c r="G27" s="605" t="str">
        <f>IF(ISBLANK('2. Wafer Tracking'!H195),"",'2. Wafer Tracking'!H195)</f>
        <v/>
      </c>
      <c r="H27" s="606" t="str">
        <f>IF(ISBLANK('2. Wafer Tracking'!I183),"",'2. Wafer Tracking'!I183)</f>
        <v/>
      </c>
      <c r="I27" s="681" t="str">
        <f>IF(ISBLANK('2. Wafer Tracking'!J195),"",'2. Wafer Tracking'!J195)</f>
        <v/>
      </c>
      <c r="J27" s="327"/>
      <c r="K27" s="327"/>
      <c r="L27" s="145"/>
      <c r="M27" s="328"/>
      <c r="N27" s="326"/>
      <c r="O27" s="326"/>
      <c r="P27" s="326"/>
      <c r="Q27" s="326"/>
      <c r="R27" s="326"/>
      <c r="S27" s="326"/>
      <c r="T27" s="326"/>
      <c r="U27" s="326"/>
      <c r="V27" s="326"/>
      <c r="W27" s="326"/>
      <c r="X27" s="326"/>
      <c r="Y27" s="326"/>
      <c r="Z27" s="326"/>
      <c r="AA27" s="326"/>
      <c r="AB27" s="326"/>
      <c r="AC27" s="244"/>
      <c r="AD27" s="244"/>
      <c r="AE27" s="244"/>
      <c r="AF27" s="244"/>
      <c r="AG27" s="244"/>
      <c r="AH27" s="244"/>
      <c r="AI27" s="244"/>
      <c r="AJ27" s="244"/>
      <c r="AK27" s="244"/>
      <c r="AL27" s="244"/>
      <c r="AM27" s="244"/>
    </row>
    <row r="28" spans="2:39" s="211" customFormat="1" x14ac:dyDescent="0.2">
      <c r="C28" s="291"/>
      <c r="D28" s="326"/>
      <c r="E28" s="326"/>
      <c r="F28" s="326"/>
      <c r="G28" s="326"/>
      <c r="H28" s="326"/>
      <c r="I28" s="326"/>
      <c r="J28" s="327"/>
      <c r="K28" s="327"/>
      <c r="L28" s="293"/>
      <c r="M28" s="328"/>
      <c r="N28" s="326"/>
      <c r="O28" s="326"/>
      <c r="P28" s="326"/>
      <c r="Q28" s="326"/>
      <c r="R28" s="326"/>
      <c r="S28" s="326"/>
      <c r="T28" s="326"/>
      <c r="U28" s="326"/>
      <c r="V28" s="326"/>
      <c r="W28" s="326"/>
      <c r="X28" s="326"/>
      <c r="Y28" s="326"/>
      <c r="Z28" s="326"/>
      <c r="AA28" s="326"/>
      <c r="AB28" s="326"/>
      <c r="AC28" s="244"/>
      <c r="AD28" s="244"/>
      <c r="AE28" s="244"/>
      <c r="AF28" s="244"/>
      <c r="AG28" s="244"/>
      <c r="AH28" s="244"/>
      <c r="AI28" s="244"/>
      <c r="AJ28" s="244"/>
      <c r="AK28" s="244"/>
      <c r="AL28" s="244"/>
      <c r="AM28" s="244"/>
    </row>
    <row r="29" spans="2:39" s="208" customFormat="1" ht="70.5" hidden="1" customHeight="1" x14ac:dyDescent="0.2">
      <c r="C29" s="209"/>
      <c r="D29" s="443" t="s">
        <v>122</v>
      </c>
      <c r="E29" s="443" t="s">
        <v>123</v>
      </c>
      <c r="F29" s="588" t="s">
        <v>124</v>
      </c>
      <c r="G29" s="443" t="s">
        <v>125</v>
      </c>
      <c r="H29" s="588" t="s">
        <v>126</v>
      </c>
      <c r="I29" s="590" t="s">
        <v>127</v>
      </c>
      <c r="J29" s="226"/>
      <c r="K29" s="226"/>
      <c r="L29" s="226"/>
      <c r="M29" s="226"/>
      <c r="N29" s="226"/>
      <c r="O29" s="226"/>
      <c r="P29" s="226"/>
      <c r="Q29" s="226"/>
      <c r="R29" s="226"/>
      <c r="S29" s="226"/>
      <c r="T29" s="226"/>
      <c r="U29" s="226"/>
      <c r="V29" s="226"/>
      <c r="W29" s="226"/>
      <c r="X29" s="226"/>
      <c r="Y29" s="226"/>
      <c r="Z29" s="226"/>
      <c r="AA29" s="226"/>
      <c r="AB29" s="226"/>
      <c r="AC29" s="240"/>
      <c r="AD29" s="240"/>
      <c r="AE29" s="240"/>
      <c r="AF29" s="240"/>
      <c r="AG29" s="240"/>
      <c r="AH29" s="240"/>
      <c r="AI29" s="240"/>
      <c r="AJ29" s="240"/>
      <c r="AK29" s="240"/>
      <c r="AL29" s="240"/>
      <c r="AM29" s="240"/>
    </row>
    <row r="30" spans="2:39" s="211" customFormat="1" ht="25.5" hidden="1" x14ac:dyDescent="0.2">
      <c r="C30" s="541" t="s">
        <v>513</v>
      </c>
      <c r="D30" s="599" t="str">
        <f>IF(ISBLANK('2. Wafer Tracking'!K24),"",'2. Wafer Tracking'!K24)</f>
        <v/>
      </c>
      <c r="E30" s="600" t="str">
        <f>IF(ISBLANK('2. Wafer Tracking'!L36),"",'2. Wafer Tracking'!L36)</f>
        <v/>
      </c>
      <c r="F30" s="601" t="str">
        <f>IF(ISBLANK('2. Wafer Tracking'!M24),"",'2. Wafer Tracking'!M24)</f>
        <v/>
      </c>
      <c r="G30" s="600" t="str">
        <f>IF(ISBLANK('2. Wafer Tracking'!N36),"",'2. Wafer Tracking'!N36)</f>
        <v/>
      </c>
      <c r="H30" s="601" t="str">
        <f>IF(ISBLANK('2. Wafer Tracking'!O24),"",'2. Wafer Tracking'!O24)</f>
        <v/>
      </c>
      <c r="I30" s="602" t="str">
        <f>IF(ISBLANK('2. Wafer Tracking'!P36),"", '2. Wafer Tracking'!P36)</f>
        <v/>
      </c>
      <c r="J30" s="327"/>
      <c r="K30" s="327"/>
      <c r="L30" s="145"/>
      <c r="M30" s="328"/>
      <c r="N30" s="326"/>
      <c r="O30" s="326"/>
      <c r="P30" s="326"/>
      <c r="Q30" s="326"/>
      <c r="R30" s="326"/>
      <c r="S30" s="326"/>
      <c r="T30" s="326"/>
      <c r="U30" s="326"/>
      <c r="V30" s="326"/>
      <c r="W30" s="326"/>
      <c r="X30" s="326"/>
      <c r="Y30" s="326"/>
      <c r="Z30" s="326"/>
      <c r="AA30" s="326"/>
      <c r="AB30" s="326"/>
      <c r="AC30" s="244"/>
      <c r="AD30" s="244"/>
      <c r="AE30" s="244"/>
      <c r="AF30" s="244"/>
      <c r="AG30" s="244"/>
      <c r="AH30" s="244"/>
      <c r="AI30" s="244"/>
      <c r="AJ30" s="244"/>
      <c r="AK30" s="244"/>
      <c r="AL30" s="244"/>
      <c r="AM30" s="244"/>
    </row>
    <row r="31" spans="2:39" s="211" customFormat="1" ht="25.5" hidden="1" x14ac:dyDescent="0.2">
      <c r="C31" s="542" t="s">
        <v>514</v>
      </c>
      <c r="D31" s="603" t="str">
        <f>IF(ISBLANK('2. Wafer Tracking'!K77),"",'2. Wafer Tracking'!K77)</f>
        <v/>
      </c>
      <c r="E31" s="600" t="str">
        <f>IF(ISBLANK('2. Wafer Tracking'!L89),"",'2. Wafer Tracking'!L89)</f>
        <v/>
      </c>
      <c r="F31" s="601" t="str">
        <f>IF(ISBLANK('2. Wafer Tracking'!M77),"",'2. Wafer Tracking'!M77)</f>
        <v/>
      </c>
      <c r="G31" s="600" t="str">
        <f>IF(ISBLANK('2. Wafer Tracking'!N89),"",'2. Wafer Tracking'!N89)</f>
        <v/>
      </c>
      <c r="H31" s="601" t="str">
        <f>IF(ISBLANK('2. Wafer Tracking'!O77),"",'2. Wafer Tracking'!O77)</f>
        <v/>
      </c>
      <c r="I31" s="602" t="str">
        <f>IF(ISBLANK('2. Wafer Tracking'!P89),"", '2. Wafer Tracking'!P89)</f>
        <v/>
      </c>
      <c r="J31" s="327"/>
      <c r="K31" s="327"/>
      <c r="L31" s="145"/>
      <c r="M31" s="328"/>
      <c r="N31" s="326"/>
      <c r="O31" s="326"/>
      <c r="P31" s="326"/>
      <c r="Q31" s="326"/>
      <c r="R31" s="326"/>
      <c r="S31" s="326"/>
      <c r="T31" s="326"/>
      <c r="U31" s="326"/>
      <c r="V31" s="326"/>
      <c r="W31" s="326"/>
      <c r="X31" s="326"/>
      <c r="Y31" s="326"/>
      <c r="Z31" s="326"/>
      <c r="AA31" s="326"/>
      <c r="AB31" s="326"/>
      <c r="AC31" s="244"/>
      <c r="AD31" s="244"/>
      <c r="AE31" s="244"/>
      <c r="AF31" s="244"/>
      <c r="AG31" s="244"/>
      <c r="AH31" s="244"/>
      <c r="AI31" s="244"/>
      <c r="AJ31" s="244"/>
      <c r="AK31" s="244"/>
      <c r="AL31" s="244"/>
      <c r="AM31" s="244"/>
    </row>
    <row r="32" spans="2:39" s="211" customFormat="1" ht="25.5" hidden="1" x14ac:dyDescent="0.2">
      <c r="C32" s="542" t="s">
        <v>515</v>
      </c>
      <c r="D32" s="603" t="str">
        <f>IF(ISBLANK('2. Wafer Tracking'!K130),"",'2. Wafer Tracking'!K130)</f>
        <v/>
      </c>
      <c r="E32" s="600" t="str">
        <f>IF(ISBLANK('2. Wafer Tracking'!L142),"",'2. Wafer Tracking'!L142)</f>
        <v/>
      </c>
      <c r="F32" s="601" t="str">
        <f>IF(ISBLANK('2. Wafer Tracking'!M130),"",'2. Wafer Tracking'!M130)</f>
        <v/>
      </c>
      <c r="G32" s="600" t="str">
        <f>IF(ISBLANK('2. Wafer Tracking'!N142),"",'2. Wafer Tracking'!N142)</f>
        <v/>
      </c>
      <c r="H32" s="601" t="str">
        <f>IF(ISBLANK('2. Wafer Tracking'!O130),"",'2. Wafer Tracking'!O130)</f>
        <v/>
      </c>
      <c r="I32" s="602" t="str">
        <f>IF(ISBLANK('2. Wafer Tracking'!P142),"", '2. Wafer Tracking'!P142)</f>
        <v/>
      </c>
      <c r="J32" s="327"/>
      <c r="K32" s="327"/>
      <c r="L32" s="145"/>
      <c r="M32" s="328"/>
      <c r="N32" s="326"/>
      <c r="O32" s="326"/>
      <c r="P32" s="326"/>
      <c r="Q32" s="326"/>
      <c r="R32" s="326"/>
      <c r="S32" s="326"/>
      <c r="T32" s="326"/>
      <c r="U32" s="326"/>
      <c r="V32" s="326"/>
      <c r="W32" s="326"/>
      <c r="X32" s="326"/>
      <c r="Y32" s="326"/>
      <c r="Z32" s="326"/>
      <c r="AA32" s="326"/>
      <c r="AB32" s="326"/>
      <c r="AC32" s="244"/>
      <c r="AD32" s="244"/>
      <c r="AE32" s="244"/>
      <c r="AF32" s="244"/>
      <c r="AG32" s="244"/>
      <c r="AH32" s="244"/>
      <c r="AI32" s="244"/>
      <c r="AJ32" s="244"/>
      <c r="AK32" s="244"/>
      <c r="AL32" s="244"/>
      <c r="AM32" s="244"/>
    </row>
    <row r="33" spans="2:39" s="211" customFormat="1" ht="25.5" hidden="1" x14ac:dyDescent="0.2">
      <c r="C33" s="543" t="s">
        <v>516</v>
      </c>
      <c r="D33" s="604" t="str">
        <f>IF(ISBLANK('2. Wafer Tracking'!K183),"",'2. Wafer Tracking'!K183)</f>
        <v/>
      </c>
      <c r="E33" s="605" t="str">
        <f>IF(ISBLANK('2. Wafer Tracking'!L195),"",'2. Wafer Tracking'!L195)</f>
        <v/>
      </c>
      <c r="F33" s="606" t="str">
        <f>IF(ISBLANK('2. Wafer Tracking'!M183),"",'2. Wafer Tracking'!M183)</f>
        <v/>
      </c>
      <c r="G33" s="607" t="str">
        <f>IF(ISBLANK('2. Wafer Tracking'!N195),"",'2. Wafer Tracking'!N195)</f>
        <v/>
      </c>
      <c r="H33" s="606" t="str">
        <f>IF(ISBLANK('2. Wafer Tracking'!O183),"",'2. Wafer Tracking'!O183)</f>
        <v/>
      </c>
      <c r="I33" s="608" t="str">
        <f>IF(ISBLANK('2. Wafer Tracking'!P195),"", '2. Wafer Tracking'!P195)</f>
        <v/>
      </c>
      <c r="J33" s="327"/>
      <c r="K33" s="327"/>
      <c r="L33" s="145"/>
      <c r="M33" s="328"/>
      <c r="N33" s="326"/>
      <c r="O33" s="326"/>
      <c r="P33" s="326"/>
      <c r="Q33" s="326"/>
      <c r="R33" s="326"/>
      <c r="S33" s="326"/>
      <c r="T33" s="326"/>
      <c r="U33" s="326"/>
      <c r="V33" s="326"/>
      <c r="W33" s="326"/>
      <c r="X33" s="326"/>
      <c r="Y33" s="326"/>
      <c r="Z33" s="326"/>
      <c r="AA33" s="326"/>
      <c r="AB33" s="326"/>
      <c r="AC33" s="244"/>
      <c r="AD33" s="244"/>
      <c r="AE33" s="244"/>
      <c r="AF33" s="244"/>
      <c r="AG33" s="244"/>
      <c r="AH33" s="244"/>
      <c r="AI33" s="244"/>
      <c r="AJ33" s="244"/>
      <c r="AK33" s="244"/>
      <c r="AL33" s="244"/>
      <c r="AM33" s="244"/>
    </row>
    <row r="34" spans="2:39" s="208" customFormat="1" hidden="1" x14ac:dyDescent="0.2">
      <c r="C34" s="329"/>
      <c r="D34" s="330"/>
      <c r="E34" s="214"/>
      <c r="F34" s="214"/>
      <c r="G34" s="236"/>
      <c r="O34" s="240"/>
      <c r="P34" s="240"/>
      <c r="Q34" s="240"/>
      <c r="R34" s="240"/>
      <c r="S34" s="343"/>
      <c r="T34" s="240"/>
      <c r="U34" s="240"/>
      <c r="V34" s="240"/>
      <c r="W34" s="240"/>
      <c r="X34" s="240"/>
      <c r="Y34" s="240"/>
      <c r="Z34" s="240"/>
      <c r="AA34" s="240"/>
      <c r="AB34" s="240"/>
      <c r="AC34" s="240"/>
      <c r="AD34" s="240"/>
      <c r="AE34" s="240"/>
      <c r="AF34" s="240"/>
      <c r="AG34" s="240"/>
      <c r="AH34" s="240"/>
      <c r="AI34" s="240"/>
      <c r="AJ34" s="240"/>
      <c r="AK34" s="240"/>
      <c r="AL34" s="240"/>
      <c r="AM34" s="240"/>
    </row>
    <row r="35" spans="2:39" s="208" customFormat="1" ht="70.5" hidden="1" customHeight="1" x14ac:dyDescent="0.2">
      <c r="C35" s="209"/>
      <c r="D35" s="443" t="s">
        <v>128</v>
      </c>
      <c r="E35" s="443" t="s">
        <v>129</v>
      </c>
      <c r="F35" s="588" t="s">
        <v>130</v>
      </c>
      <c r="G35" s="443" t="s">
        <v>131</v>
      </c>
      <c r="H35" s="588" t="s">
        <v>132</v>
      </c>
      <c r="I35" s="589" t="s">
        <v>133</v>
      </c>
      <c r="J35" s="226"/>
      <c r="K35" s="226"/>
      <c r="L35" s="226"/>
      <c r="M35" s="226"/>
      <c r="N35" s="226"/>
      <c r="O35" s="226"/>
      <c r="P35" s="226"/>
      <c r="Q35" s="226"/>
      <c r="R35" s="226"/>
      <c r="S35" s="226"/>
      <c r="T35" s="226"/>
      <c r="U35" s="226"/>
      <c r="V35" s="226"/>
      <c r="W35" s="226"/>
      <c r="X35" s="226"/>
      <c r="Y35" s="226"/>
      <c r="Z35" s="226"/>
      <c r="AA35" s="226"/>
      <c r="AB35" s="226"/>
      <c r="AC35" s="240"/>
      <c r="AD35" s="240"/>
      <c r="AE35" s="240"/>
      <c r="AF35" s="240"/>
      <c r="AG35" s="240"/>
      <c r="AH35" s="240"/>
      <c r="AI35" s="240"/>
      <c r="AJ35" s="240"/>
      <c r="AK35" s="240"/>
      <c r="AL35" s="240"/>
      <c r="AM35" s="240"/>
    </row>
    <row r="36" spans="2:39" s="211" customFormat="1" ht="25.5" hidden="1" x14ac:dyDescent="0.2">
      <c r="C36" s="541" t="s">
        <v>513</v>
      </c>
      <c r="D36" s="599" t="str">
        <f>IF(ISBLANK('2. Wafer Tracking'!Q24),"",'2. Wafer Tracking'!Q24)</f>
        <v/>
      </c>
      <c r="E36" s="600" t="str">
        <f>IF(ISBLANK('2. Wafer Tracking'!R36),"",'2. Wafer Tracking'!R36)</f>
        <v/>
      </c>
      <c r="F36" s="601" t="str">
        <f>IF(ISBLANK('2. Wafer Tracking'!S24),"",'2. Wafer Tracking'!S24)</f>
        <v/>
      </c>
      <c r="G36" s="600" t="str">
        <f>IF(ISBLANK('2. Wafer Tracking'!T36),"",'2. Wafer Tracking'!T36)</f>
        <v/>
      </c>
      <c r="H36" s="601" t="str">
        <f>IF(ISBLANK('2. Wafer Tracking'!U24),"",'2. Wafer Tracking'!U24)</f>
        <v/>
      </c>
      <c r="I36" s="609" t="str">
        <f>IF(ISBLANK('2. Wafer Tracking'!V36),"",'2. Wafer Tracking'!V36)</f>
        <v/>
      </c>
      <c r="J36" s="327"/>
      <c r="K36" s="327"/>
      <c r="L36" s="145"/>
      <c r="M36" s="328"/>
      <c r="N36" s="326"/>
      <c r="O36" s="326"/>
      <c r="P36" s="326"/>
      <c r="Q36" s="326"/>
      <c r="R36" s="326"/>
      <c r="S36" s="326"/>
      <c r="T36" s="326"/>
      <c r="U36" s="326"/>
      <c r="V36" s="326"/>
      <c r="W36" s="326"/>
      <c r="X36" s="326"/>
      <c r="Y36" s="326"/>
      <c r="Z36" s="326"/>
      <c r="AA36" s="326"/>
      <c r="AB36" s="326"/>
      <c r="AC36" s="244"/>
      <c r="AD36" s="244"/>
      <c r="AE36" s="244"/>
      <c r="AF36" s="244"/>
      <c r="AG36" s="244"/>
      <c r="AH36" s="244"/>
      <c r="AI36" s="244"/>
      <c r="AJ36" s="244"/>
      <c r="AK36" s="244"/>
      <c r="AL36" s="244"/>
      <c r="AM36" s="244"/>
    </row>
    <row r="37" spans="2:39" s="211" customFormat="1" ht="25.5" hidden="1" x14ac:dyDescent="0.2">
      <c r="C37" s="542" t="s">
        <v>514</v>
      </c>
      <c r="D37" s="603" t="str">
        <f>IF(ISBLANK('2. Wafer Tracking'!Q77),"",'2. Wafer Tracking'!Q77)</f>
        <v/>
      </c>
      <c r="E37" s="600" t="str">
        <f>IF(ISBLANK('2. Wafer Tracking'!R89),"",'2. Wafer Tracking'!R89)</f>
        <v/>
      </c>
      <c r="F37" s="601" t="str">
        <f>IF(ISBLANK('2. Wafer Tracking'!S77),"",'2. Wafer Tracking'!S77)</f>
        <v/>
      </c>
      <c r="G37" s="600" t="str">
        <f>IF(ISBLANK('2. Wafer Tracking'!T89),"",'2. Wafer Tracking'!T89)</f>
        <v/>
      </c>
      <c r="H37" s="601" t="str">
        <f>IF(ISBLANK('2. Wafer Tracking'!U77),"",'2. Wafer Tracking'!U77)</f>
        <v/>
      </c>
      <c r="I37" s="609" t="str">
        <f>IF(ISBLANK('2. Wafer Tracking'!V89),"",'2. Wafer Tracking'!V89)</f>
        <v/>
      </c>
      <c r="J37" s="327"/>
      <c r="K37" s="327"/>
      <c r="L37" s="145"/>
      <c r="M37" s="328"/>
      <c r="N37" s="326"/>
      <c r="O37" s="326"/>
      <c r="P37" s="326"/>
      <c r="Q37" s="326"/>
      <c r="R37" s="326"/>
      <c r="S37" s="326"/>
      <c r="T37" s="326"/>
      <c r="U37" s="326"/>
      <c r="V37" s="326"/>
      <c r="W37" s="326"/>
      <c r="X37" s="326"/>
      <c r="Y37" s="326"/>
      <c r="Z37" s="326"/>
      <c r="AA37" s="326"/>
      <c r="AB37" s="326"/>
      <c r="AC37" s="244"/>
      <c r="AD37" s="244"/>
      <c r="AE37" s="244"/>
      <c r="AF37" s="244"/>
      <c r="AG37" s="244"/>
      <c r="AH37" s="244"/>
      <c r="AI37" s="244"/>
      <c r="AJ37" s="244"/>
      <c r="AK37" s="244"/>
      <c r="AL37" s="244"/>
      <c r="AM37" s="244"/>
    </row>
    <row r="38" spans="2:39" s="211" customFormat="1" ht="25.5" hidden="1" x14ac:dyDescent="0.2">
      <c r="C38" s="542" t="s">
        <v>515</v>
      </c>
      <c r="D38" s="603" t="str">
        <f>IF(ISBLANK('2. Wafer Tracking'!Q130),"",'2. Wafer Tracking'!Q130)</f>
        <v/>
      </c>
      <c r="E38" s="600" t="str">
        <f>IF(ISBLANK('2. Wafer Tracking'!R142),"",'2. Wafer Tracking'!R142)</f>
        <v/>
      </c>
      <c r="F38" s="601" t="str">
        <f>IF(ISBLANK('2. Wafer Tracking'!S130),"",'2. Wafer Tracking'!S130)</f>
        <v/>
      </c>
      <c r="G38" s="600" t="str">
        <f>IF(ISBLANK('2. Wafer Tracking'!T142),"",'2. Wafer Tracking'!T142)</f>
        <v/>
      </c>
      <c r="H38" s="601" t="str">
        <f>IF(ISBLANK('2. Wafer Tracking'!U130),"",'2. Wafer Tracking'!U130)</f>
        <v/>
      </c>
      <c r="I38" s="609" t="str">
        <f>IF(ISBLANK('2. Wafer Tracking'!V142),"",'2. Wafer Tracking'!V142)</f>
        <v/>
      </c>
      <c r="J38" s="327"/>
      <c r="K38" s="327"/>
      <c r="L38" s="145"/>
      <c r="M38" s="328"/>
      <c r="N38" s="326"/>
      <c r="O38" s="326"/>
      <c r="P38" s="326"/>
      <c r="Q38" s="326"/>
      <c r="R38" s="326"/>
      <c r="S38" s="326"/>
      <c r="T38" s="326"/>
      <c r="U38" s="326"/>
      <c r="V38" s="326"/>
      <c r="W38" s="326"/>
      <c r="X38" s="326"/>
      <c r="Y38" s="326"/>
      <c r="Z38" s="326"/>
      <c r="AA38" s="326"/>
      <c r="AB38" s="326"/>
      <c r="AC38" s="244"/>
      <c r="AD38" s="244"/>
      <c r="AE38" s="244"/>
      <c r="AF38" s="244"/>
      <c r="AG38" s="244"/>
      <c r="AH38" s="244"/>
      <c r="AI38" s="244"/>
      <c r="AJ38" s="244"/>
      <c r="AK38" s="244"/>
      <c r="AL38" s="244"/>
      <c r="AM38" s="244"/>
    </row>
    <row r="39" spans="2:39" s="211" customFormat="1" ht="25.5" hidden="1" x14ac:dyDescent="0.2">
      <c r="C39" s="543" t="s">
        <v>516</v>
      </c>
      <c r="D39" s="604" t="str">
        <f>IF(ISBLANK('2. Wafer Tracking'!Q183),"",'2. Wafer Tracking'!Q183)</f>
        <v/>
      </c>
      <c r="E39" s="605" t="str">
        <f>IF(ISBLANK('2. Wafer Tracking'!R195),"",'2. Wafer Tracking'!R195)</f>
        <v/>
      </c>
      <c r="F39" s="606" t="str">
        <f>IF(ISBLANK('2. Wafer Tracking'!S183),"",'2. Wafer Tracking'!S183)</f>
        <v/>
      </c>
      <c r="G39" s="605" t="str">
        <f>IF(ISBLANK('2. Wafer Tracking'!T195),"",'2. Wafer Tracking'!T195)</f>
        <v/>
      </c>
      <c r="H39" s="606" t="str">
        <f>IF(ISBLANK('2. Wafer Tracking'!U183),"",'2. Wafer Tracking'!U183)</f>
        <v/>
      </c>
      <c r="I39" s="607" t="str">
        <f>IF(ISBLANK('2. Wafer Tracking'!V195),"",'2. Wafer Tracking'!V195)</f>
        <v/>
      </c>
      <c r="J39" s="327"/>
      <c r="K39" s="327"/>
      <c r="L39" s="145"/>
      <c r="M39" s="328"/>
      <c r="N39" s="326"/>
      <c r="O39" s="326"/>
      <c r="P39" s="326"/>
      <c r="Q39" s="326"/>
      <c r="R39" s="326"/>
      <c r="S39" s="326"/>
      <c r="T39" s="326"/>
      <c r="U39" s="326"/>
      <c r="V39" s="326"/>
      <c r="W39" s="326"/>
      <c r="X39" s="326"/>
      <c r="Y39" s="326"/>
      <c r="Z39" s="326"/>
      <c r="AA39" s="326"/>
      <c r="AB39" s="326"/>
      <c r="AC39" s="244"/>
      <c r="AD39" s="244"/>
      <c r="AE39" s="244"/>
      <c r="AF39" s="244"/>
      <c r="AG39" s="244"/>
      <c r="AH39" s="244"/>
      <c r="AI39" s="244"/>
      <c r="AJ39" s="244"/>
      <c r="AK39" s="244"/>
      <c r="AL39" s="244"/>
      <c r="AM39" s="244"/>
    </row>
    <row r="40" spans="2:39" s="208" customFormat="1" hidden="1" x14ac:dyDescent="0.2">
      <c r="C40" s="329"/>
      <c r="D40" s="330"/>
      <c r="E40" s="214"/>
      <c r="F40" s="214"/>
      <c r="G40" s="236"/>
      <c r="O40" s="240"/>
      <c r="P40" s="240"/>
      <c r="Q40" s="240"/>
      <c r="R40" s="240"/>
      <c r="S40" s="343"/>
      <c r="T40" s="240"/>
      <c r="U40" s="240"/>
      <c r="V40" s="240"/>
      <c r="W40" s="240"/>
      <c r="X40" s="240"/>
      <c r="Y40" s="240"/>
      <c r="Z40" s="240"/>
      <c r="AA40" s="240"/>
      <c r="AB40" s="240"/>
      <c r="AC40" s="240"/>
      <c r="AD40" s="240"/>
      <c r="AE40" s="240"/>
      <c r="AF40" s="240"/>
      <c r="AG40" s="240"/>
      <c r="AH40" s="240"/>
      <c r="AI40" s="240"/>
      <c r="AJ40" s="240"/>
      <c r="AK40" s="240"/>
      <c r="AL40" s="240"/>
      <c r="AM40" s="240"/>
    </row>
    <row r="41" spans="2:39" s="208" customFormat="1" ht="70.5" hidden="1" customHeight="1" x14ac:dyDescent="0.2">
      <c r="C41" s="209"/>
      <c r="D41" s="443" t="s">
        <v>134</v>
      </c>
      <c r="E41" s="443" t="s">
        <v>135</v>
      </c>
      <c r="F41" s="226"/>
      <c r="G41" s="226"/>
      <c r="H41" s="226"/>
      <c r="I41" s="226"/>
      <c r="J41" s="226"/>
      <c r="K41" s="226"/>
      <c r="L41" s="226"/>
      <c r="M41" s="226"/>
      <c r="N41" s="226"/>
      <c r="O41" s="226"/>
      <c r="P41" s="226"/>
      <c r="Q41" s="226"/>
      <c r="R41" s="226"/>
      <c r="S41" s="226"/>
      <c r="T41" s="226"/>
      <c r="U41" s="226"/>
      <c r="V41" s="226"/>
      <c r="W41" s="226"/>
      <c r="X41" s="226"/>
      <c r="Y41" s="226"/>
      <c r="Z41" s="226"/>
      <c r="AA41" s="226"/>
      <c r="AB41" s="226"/>
      <c r="AC41" s="240"/>
      <c r="AD41" s="240"/>
      <c r="AE41" s="240"/>
      <c r="AF41" s="240"/>
      <c r="AG41" s="240"/>
      <c r="AH41" s="240"/>
      <c r="AI41" s="240"/>
      <c r="AJ41" s="240"/>
      <c r="AK41" s="240"/>
      <c r="AL41" s="240"/>
      <c r="AM41" s="240"/>
    </row>
    <row r="42" spans="2:39" s="211" customFormat="1" ht="25.5" hidden="1" x14ac:dyDescent="0.2">
      <c r="C42" s="541" t="s">
        <v>513</v>
      </c>
      <c r="D42" s="599" t="str">
        <f>IF(ISBLANK('2. Wafer Tracking'!W24),"",'2. Wafer Tracking'!W24)</f>
        <v/>
      </c>
      <c r="E42" s="610" t="str">
        <f>IF(ISBLANK('2. Wafer Tracking'!X36),"",'2. Wafer Tracking'!X36)</f>
        <v/>
      </c>
      <c r="F42" s="326"/>
      <c r="G42" s="326"/>
      <c r="H42" s="326"/>
      <c r="I42" s="326"/>
      <c r="J42" s="327"/>
      <c r="K42" s="327"/>
      <c r="L42" s="145"/>
      <c r="M42" s="328"/>
      <c r="N42" s="326"/>
      <c r="O42" s="326"/>
      <c r="P42" s="326"/>
      <c r="Q42" s="326"/>
      <c r="R42" s="326"/>
      <c r="S42" s="326"/>
      <c r="T42" s="326"/>
      <c r="U42" s="326"/>
      <c r="V42" s="326"/>
      <c r="W42" s="326"/>
      <c r="X42" s="326"/>
      <c r="Y42" s="326"/>
      <c r="Z42" s="326"/>
      <c r="AA42" s="326"/>
      <c r="AB42" s="326"/>
      <c r="AC42" s="244"/>
      <c r="AD42" s="244"/>
      <c r="AE42" s="244"/>
      <c r="AF42" s="244"/>
      <c r="AG42" s="244"/>
      <c r="AH42" s="244"/>
      <c r="AI42" s="244"/>
      <c r="AJ42" s="244"/>
      <c r="AK42" s="244"/>
      <c r="AL42" s="244"/>
      <c r="AM42" s="244"/>
    </row>
    <row r="43" spans="2:39" s="211" customFormat="1" ht="25.5" hidden="1" x14ac:dyDescent="0.2">
      <c r="C43" s="542" t="s">
        <v>514</v>
      </c>
      <c r="D43" s="603" t="str">
        <f>IF(ISBLANK('2. Wafer Tracking'!W77),"",'2. Wafer Tracking'!W77)</f>
        <v/>
      </c>
      <c r="E43" s="611" t="str">
        <f>IF(ISBLANK('2. Wafer Tracking'!X89),"",'2. Wafer Tracking'!X89)</f>
        <v/>
      </c>
      <c r="F43" s="326"/>
      <c r="G43" s="326"/>
      <c r="H43" s="326"/>
      <c r="I43" s="326"/>
      <c r="J43" s="327"/>
      <c r="K43" s="327"/>
      <c r="L43" s="145"/>
      <c r="M43" s="328"/>
      <c r="N43" s="326"/>
      <c r="O43" s="326"/>
      <c r="P43" s="326"/>
      <c r="Q43" s="326"/>
      <c r="R43" s="326"/>
      <c r="S43" s="326"/>
      <c r="T43" s="326"/>
      <c r="U43" s="326"/>
      <c r="V43" s="326"/>
      <c r="W43" s="326"/>
      <c r="X43" s="326"/>
      <c r="Y43" s="326"/>
      <c r="Z43" s="326"/>
      <c r="AA43" s="326"/>
      <c r="AB43" s="326"/>
      <c r="AC43" s="244"/>
      <c r="AD43" s="244"/>
      <c r="AE43" s="244"/>
      <c r="AF43" s="244"/>
      <c r="AG43" s="244"/>
      <c r="AH43" s="244"/>
      <c r="AI43" s="244"/>
      <c r="AJ43" s="244"/>
      <c r="AK43" s="244"/>
      <c r="AL43" s="244"/>
      <c r="AM43" s="244"/>
    </row>
    <row r="44" spans="2:39" s="211" customFormat="1" ht="25.5" hidden="1" x14ac:dyDescent="0.2">
      <c r="C44" s="542" t="s">
        <v>515</v>
      </c>
      <c r="D44" s="603" t="str">
        <f>IF(ISBLANK('2. Wafer Tracking'!W130),"",'2. Wafer Tracking'!W130)</f>
        <v/>
      </c>
      <c r="E44" s="611" t="str">
        <f>IF(ISBLANK('2. Wafer Tracking'!X142),"",'2. Wafer Tracking'!X142)</f>
        <v/>
      </c>
      <c r="F44" s="326"/>
      <c r="G44" s="326"/>
      <c r="H44" s="326"/>
      <c r="I44" s="326"/>
      <c r="J44" s="327"/>
      <c r="K44" s="327"/>
      <c r="L44" s="145"/>
      <c r="M44" s="328"/>
      <c r="N44" s="326"/>
      <c r="O44" s="326"/>
      <c r="P44" s="326"/>
      <c r="Q44" s="326"/>
      <c r="R44" s="326"/>
      <c r="S44" s="326"/>
      <c r="T44" s="326"/>
      <c r="U44" s="326"/>
      <c r="V44" s="326"/>
      <c r="W44" s="326"/>
      <c r="X44" s="326"/>
      <c r="Y44" s="326"/>
      <c r="Z44" s="326"/>
      <c r="AA44" s="326"/>
      <c r="AB44" s="326"/>
      <c r="AC44" s="244"/>
      <c r="AD44" s="244"/>
      <c r="AE44" s="244"/>
      <c r="AF44" s="244"/>
      <c r="AG44" s="244"/>
      <c r="AH44" s="244"/>
      <c r="AI44" s="244"/>
      <c r="AJ44" s="244"/>
      <c r="AK44" s="244"/>
      <c r="AL44" s="244"/>
      <c r="AM44" s="244"/>
    </row>
    <row r="45" spans="2:39" s="211" customFormat="1" ht="25.5" hidden="1" x14ac:dyDescent="0.2">
      <c r="C45" s="543" t="s">
        <v>516</v>
      </c>
      <c r="D45" s="604" t="str">
        <f>IF(ISBLANK('2. Wafer Tracking'!W183),"",'2. Wafer Tracking'!W183)</f>
        <v/>
      </c>
      <c r="E45" s="612" t="str">
        <f>IF(ISBLANK('2. Wafer Tracking'!X195),"",'2. Wafer Tracking'!X195)</f>
        <v/>
      </c>
      <c r="F45" s="326"/>
      <c r="G45" s="326"/>
      <c r="H45" s="326"/>
      <c r="I45" s="326"/>
      <c r="J45" s="327"/>
      <c r="K45" s="327"/>
      <c r="L45" s="145"/>
      <c r="M45" s="328"/>
      <c r="N45" s="326"/>
      <c r="O45" s="326"/>
      <c r="P45" s="326"/>
      <c r="Q45" s="326"/>
      <c r="R45" s="326"/>
      <c r="S45" s="326"/>
      <c r="T45" s="326"/>
      <c r="U45" s="326"/>
      <c r="V45" s="326"/>
      <c r="W45" s="326"/>
      <c r="X45" s="326"/>
      <c r="Y45" s="326"/>
      <c r="Z45" s="326"/>
      <c r="AA45" s="326"/>
      <c r="AB45" s="326"/>
      <c r="AC45" s="244"/>
      <c r="AD45" s="244"/>
      <c r="AE45" s="244"/>
      <c r="AF45" s="244"/>
      <c r="AG45" s="244"/>
      <c r="AH45" s="244"/>
      <c r="AI45" s="244"/>
      <c r="AJ45" s="244"/>
      <c r="AK45" s="244"/>
      <c r="AL45" s="244"/>
      <c r="AM45" s="244"/>
    </row>
    <row r="46" spans="2:39" s="291" customFormat="1" ht="15" hidden="1" x14ac:dyDescent="0.2">
      <c r="C46" s="649"/>
      <c r="D46" s="650"/>
      <c r="E46" s="650"/>
      <c r="F46" s="326"/>
      <c r="G46" s="326"/>
      <c r="H46" s="326"/>
      <c r="I46" s="326"/>
      <c r="J46" s="327"/>
      <c r="K46" s="327"/>
      <c r="L46" s="145"/>
      <c r="M46" s="328"/>
      <c r="N46" s="326"/>
      <c r="O46" s="326"/>
      <c r="P46" s="326"/>
      <c r="Q46" s="326"/>
      <c r="R46" s="326"/>
      <c r="S46" s="326"/>
      <c r="T46" s="326"/>
      <c r="U46" s="326"/>
      <c r="V46" s="326"/>
      <c r="W46" s="326"/>
      <c r="X46" s="326"/>
      <c r="Y46" s="326"/>
      <c r="Z46" s="326"/>
      <c r="AA46" s="326"/>
      <c r="AB46" s="326"/>
      <c r="AC46" s="244"/>
      <c r="AD46" s="244"/>
      <c r="AE46" s="244"/>
      <c r="AF46" s="244"/>
      <c r="AG46" s="244"/>
      <c r="AH46" s="244"/>
      <c r="AI46" s="244"/>
      <c r="AJ46" s="244"/>
      <c r="AK46" s="244"/>
      <c r="AL46" s="244"/>
      <c r="AM46" s="244"/>
    </row>
    <row r="47" spans="2:39" s="291" customFormat="1" ht="15" hidden="1" x14ac:dyDescent="0.2">
      <c r="C47" s="649"/>
      <c r="D47" s="650"/>
      <c r="E47" s="650"/>
      <c r="F47" s="326"/>
      <c r="G47" s="326"/>
      <c r="H47" s="326"/>
      <c r="I47" s="326"/>
      <c r="J47" s="327"/>
      <c r="K47" s="327"/>
      <c r="L47" s="145"/>
      <c r="M47" s="328"/>
      <c r="N47" s="326"/>
      <c r="O47" s="326"/>
      <c r="P47" s="326"/>
      <c r="Q47" s="326"/>
      <c r="R47" s="326"/>
      <c r="S47" s="326"/>
      <c r="T47" s="326"/>
      <c r="U47" s="326"/>
      <c r="V47" s="326"/>
      <c r="W47" s="326"/>
      <c r="X47" s="326"/>
      <c r="Y47" s="326"/>
      <c r="Z47" s="326"/>
      <c r="AA47" s="326"/>
      <c r="AB47" s="326"/>
      <c r="AC47" s="244"/>
      <c r="AD47" s="244"/>
      <c r="AE47" s="244"/>
      <c r="AF47" s="244"/>
      <c r="AG47" s="244"/>
      <c r="AH47" s="244"/>
      <c r="AI47" s="244"/>
      <c r="AJ47" s="244"/>
      <c r="AK47" s="244"/>
      <c r="AL47" s="244"/>
      <c r="AM47" s="244"/>
    </row>
    <row r="48" spans="2:39" s="244" customFormat="1" x14ac:dyDescent="0.2">
      <c r="B48" s="219" t="s">
        <v>348</v>
      </c>
      <c r="C48" s="242"/>
      <c r="D48" s="242"/>
      <c r="E48" s="242"/>
      <c r="F48" s="242"/>
      <c r="G48" s="242"/>
      <c r="H48" s="242"/>
      <c r="I48" s="344"/>
      <c r="J48" s="326"/>
      <c r="K48" s="326"/>
      <c r="L48" s="326"/>
      <c r="M48" s="326"/>
      <c r="N48" s="326"/>
      <c r="O48" s="326"/>
      <c r="P48" s="326"/>
      <c r="Q48" s="326"/>
      <c r="R48" s="326"/>
      <c r="S48" s="326"/>
      <c r="T48" s="326"/>
      <c r="U48" s="326"/>
      <c r="V48" s="326"/>
      <c r="W48" s="326"/>
      <c r="X48" s="326"/>
      <c r="Y48" s="326"/>
      <c r="Z48" s="326"/>
      <c r="AA48" s="326"/>
      <c r="AB48" s="326"/>
    </row>
    <row r="49" spans="3:39" s="208" customFormat="1" ht="54" customHeight="1" x14ac:dyDescent="0.2">
      <c r="C49" s="209"/>
      <c r="D49" s="591" t="s">
        <v>349</v>
      </c>
      <c r="E49" s="592" t="s">
        <v>327</v>
      </c>
      <c r="F49" s="651" t="s">
        <v>350</v>
      </c>
      <c r="G49" s="591" t="s">
        <v>351</v>
      </c>
      <c r="H49" s="592" t="s">
        <v>329</v>
      </c>
      <c r="I49" s="651" t="s">
        <v>352</v>
      </c>
      <c r="J49" s="226"/>
      <c r="K49" s="226"/>
      <c r="L49" s="226"/>
      <c r="M49" s="226"/>
      <c r="N49" s="226"/>
      <c r="O49" s="226"/>
      <c r="P49" s="226"/>
      <c r="Q49" s="226"/>
      <c r="R49" s="226"/>
      <c r="S49" s="226"/>
      <c r="T49" s="226"/>
      <c r="U49" s="226"/>
      <c r="V49" s="226"/>
      <c r="W49" s="226"/>
      <c r="X49" s="226"/>
      <c r="Y49" s="226"/>
      <c r="Z49" s="226"/>
      <c r="AA49" s="226"/>
      <c r="AB49" s="226"/>
      <c r="AC49" s="240"/>
      <c r="AD49" s="240"/>
      <c r="AE49" s="240"/>
      <c r="AF49" s="240"/>
      <c r="AG49" s="240"/>
      <c r="AH49" s="240"/>
      <c r="AI49" s="240"/>
      <c r="AJ49" s="240"/>
      <c r="AK49" s="240"/>
      <c r="AL49" s="240"/>
      <c r="AM49" s="240"/>
    </row>
    <row r="50" spans="3:39" s="211" customFormat="1" ht="25.5" x14ac:dyDescent="0.2">
      <c r="C50" s="541" t="s">
        <v>513</v>
      </c>
      <c r="D50" s="599" t="str">
        <f>IF(ISBLANK('2. Wafer Tracking'!B41), "", '2. Wafer Tracking'!B41)</f>
        <v/>
      </c>
      <c r="E50" s="600" t="str">
        <f>IF(ISBLANK('2. Wafer Tracking'!C41),"", '2. Wafer Tracking'!C41)</f>
        <v/>
      </c>
      <c r="F50" s="682" t="str">
        <f>IF(ISBLANK('2. Wafer Tracking'!D53),"", '2. Wafer Tracking'!D53)</f>
        <v/>
      </c>
      <c r="G50" s="599" t="str">
        <f>IF(ISBLANK('2. Wafer Tracking'!E41),"", '2. Wafer Tracking'!E41)</f>
        <v/>
      </c>
      <c r="H50" s="600" t="str">
        <f>IF(ISBLANK('2. Wafer Tracking'!F41),"", '2. Wafer Tracking'!F41)</f>
        <v/>
      </c>
      <c r="I50" s="682" t="str">
        <f>IF(ISBLANK('2. Wafer Tracking'!G53),"", '2. Wafer Tracking'!G53)</f>
        <v/>
      </c>
      <c r="J50" s="327"/>
      <c r="K50" s="327"/>
      <c r="L50" s="145"/>
      <c r="M50" s="328"/>
      <c r="N50" s="326"/>
      <c r="O50" s="326"/>
      <c r="P50" s="326"/>
      <c r="Q50" s="326"/>
      <c r="R50" s="326"/>
      <c r="S50" s="326"/>
      <c r="T50" s="326"/>
      <c r="U50" s="326"/>
      <c r="V50" s="326"/>
      <c r="W50" s="326"/>
      <c r="X50" s="326"/>
      <c r="Y50" s="326"/>
      <c r="Z50" s="326"/>
      <c r="AA50" s="326"/>
      <c r="AB50" s="326"/>
      <c r="AC50" s="244"/>
      <c r="AD50" s="244"/>
      <c r="AE50" s="244"/>
      <c r="AF50" s="244"/>
      <c r="AG50" s="244"/>
      <c r="AH50" s="244"/>
      <c r="AI50" s="244"/>
      <c r="AJ50" s="244"/>
      <c r="AK50" s="244"/>
      <c r="AL50" s="244"/>
      <c r="AM50" s="244"/>
    </row>
    <row r="51" spans="3:39" s="211" customFormat="1" ht="25.5" x14ac:dyDescent="0.2">
      <c r="C51" s="542" t="s">
        <v>514</v>
      </c>
      <c r="D51" s="603" t="str">
        <f>IF(ISBLANK('2. Wafer Tracking'!B94),"", '2. Wafer Tracking'!B94)</f>
        <v/>
      </c>
      <c r="E51" s="600" t="str">
        <f>IF(ISBLANK('2. Wafer Tracking'!C94),"", '2. Wafer Tracking'!C94)</f>
        <v/>
      </c>
      <c r="F51" s="602" t="str">
        <f>IF(ISBLANK('2. Wafer Tracking'!D106),"", '2. Wafer Tracking'!D106)</f>
        <v/>
      </c>
      <c r="G51" s="603" t="str">
        <f>IF(ISBLANK('2. Wafer Tracking'!E94),"",'2. Wafer Tracking'!E94)</f>
        <v/>
      </c>
      <c r="H51" s="600" t="str">
        <f>IF(ISBLANK('2. Wafer Tracking'!F94),"", '2. Wafer Tracking'!F94)</f>
        <v/>
      </c>
      <c r="I51" s="602" t="str">
        <f>IF(ISBLANK('2. Wafer Tracking'!G106),"", '2. Wafer Tracking'!G106)</f>
        <v/>
      </c>
      <c r="J51" s="327"/>
      <c r="K51" s="327"/>
      <c r="L51" s="145"/>
      <c r="M51" s="328"/>
      <c r="N51" s="326"/>
      <c r="O51" s="326"/>
      <c r="P51" s="326"/>
      <c r="Q51" s="326"/>
      <c r="R51" s="326"/>
      <c r="S51" s="326"/>
      <c r="T51" s="326"/>
      <c r="U51" s="326"/>
      <c r="V51" s="326"/>
      <c r="W51" s="326"/>
      <c r="X51" s="326"/>
      <c r="Y51" s="326"/>
      <c r="Z51" s="326"/>
      <c r="AA51" s="326"/>
      <c r="AB51" s="326"/>
      <c r="AC51" s="244"/>
      <c r="AD51" s="244"/>
      <c r="AE51" s="244"/>
      <c r="AF51" s="244"/>
      <c r="AG51" s="244"/>
      <c r="AH51" s="244"/>
      <c r="AI51" s="244"/>
      <c r="AJ51" s="244"/>
      <c r="AK51" s="244"/>
      <c r="AL51" s="244"/>
      <c r="AM51" s="244"/>
    </row>
    <row r="52" spans="3:39" s="211" customFormat="1" ht="25.5" x14ac:dyDescent="0.2">
      <c r="C52" s="542" t="s">
        <v>515</v>
      </c>
      <c r="D52" s="603" t="str">
        <f>IF(ISBLANK('2. Wafer Tracking'!B147),"", '2. Wafer Tracking'!B147)</f>
        <v/>
      </c>
      <c r="E52" s="600" t="str">
        <f>IF(ISBLANK('2. Wafer Tracking'!C147),"", '2. Wafer Tracking'!C147)</f>
        <v/>
      </c>
      <c r="F52" s="602" t="str">
        <f>IF(ISBLANK('2. Wafer Tracking'!D159),"", '2. Wafer Tracking'!D159)</f>
        <v/>
      </c>
      <c r="G52" s="603" t="str">
        <f>IF(ISBLANK('2. Wafer Tracking'!E147),"",'2. Wafer Tracking'!E147)</f>
        <v/>
      </c>
      <c r="H52" s="600" t="str">
        <f>IF(ISBLANK('2. Wafer Tracking'!F147),"", '2. Wafer Tracking'!F147)</f>
        <v/>
      </c>
      <c r="I52" s="602" t="str">
        <f>IF(ISBLANK('2. Wafer Tracking'!G159),"", '2. Wafer Tracking'!G159)</f>
        <v/>
      </c>
      <c r="J52" s="327"/>
      <c r="K52" s="327"/>
      <c r="L52" s="145"/>
      <c r="M52" s="328"/>
      <c r="N52" s="326"/>
      <c r="O52" s="326"/>
      <c r="P52" s="326"/>
      <c r="Q52" s="326"/>
      <c r="R52" s="326"/>
      <c r="S52" s="326"/>
      <c r="T52" s="326"/>
      <c r="U52" s="326"/>
      <c r="V52" s="326"/>
      <c r="W52" s="326"/>
      <c r="X52" s="326"/>
      <c r="Y52" s="326"/>
      <c r="Z52" s="326"/>
      <c r="AA52" s="326"/>
      <c r="AB52" s="326"/>
      <c r="AC52" s="244"/>
      <c r="AD52" s="244"/>
      <c r="AE52" s="244"/>
      <c r="AF52" s="244"/>
      <c r="AG52" s="244"/>
      <c r="AH52" s="244"/>
      <c r="AI52" s="244"/>
      <c r="AJ52" s="244"/>
      <c r="AK52" s="244"/>
      <c r="AL52" s="244"/>
      <c r="AM52" s="244"/>
    </row>
    <row r="53" spans="3:39" s="211" customFormat="1" ht="25.5" x14ac:dyDescent="0.2">
      <c r="C53" s="543" t="s">
        <v>516</v>
      </c>
      <c r="D53" s="604" t="str">
        <f>IF(ISBLANK('2. Wafer Tracking'!B200),"", '2. Wafer Tracking'!B200)</f>
        <v/>
      </c>
      <c r="E53" s="683" t="str">
        <f>IF(ISBLANK('2. Wafer Tracking'!C200),"", '2. Wafer Tracking'!C200)</f>
        <v/>
      </c>
      <c r="F53" s="684" t="str">
        <f>IF(ISBLANK('2. Wafer Tracking'!D212),"", '2. Wafer Tracking'!D212)</f>
        <v/>
      </c>
      <c r="G53" s="604" t="str">
        <f>IF(ISBLANK('2. Wafer Tracking'!E200),"",'2. Wafer Tracking'!E200)</f>
        <v/>
      </c>
      <c r="H53" s="683" t="str">
        <f>IF(ISBLANK('2. Wafer Tracking'!F200),"", '2. Wafer Tracking'!F200)</f>
        <v/>
      </c>
      <c r="I53" s="684" t="str">
        <f>IF(ISBLANK('2. Wafer Tracking'!G212),"", '2. Wafer Tracking'!G212)</f>
        <v/>
      </c>
      <c r="J53" s="327"/>
      <c r="K53" s="327"/>
      <c r="L53" s="145"/>
      <c r="M53" s="328"/>
      <c r="N53" s="326"/>
      <c r="O53" s="326"/>
      <c r="P53" s="326"/>
      <c r="Q53" s="326"/>
      <c r="R53" s="326"/>
      <c r="S53" s="326"/>
      <c r="T53" s="326"/>
      <c r="U53" s="326"/>
      <c r="V53" s="326"/>
      <c r="W53" s="326"/>
      <c r="X53" s="326"/>
      <c r="Y53" s="326"/>
      <c r="Z53" s="326"/>
      <c r="AA53" s="326"/>
      <c r="AB53" s="326"/>
      <c r="AC53" s="244"/>
      <c r="AD53" s="244"/>
      <c r="AE53" s="244"/>
      <c r="AF53" s="244"/>
      <c r="AG53" s="244"/>
      <c r="AH53" s="244"/>
      <c r="AI53" s="244"/>
      <c r="AJ53" s="244"/>
      <c r="AK53" s="244"/>
      <c r="AL53" s="244"/>
      <c r="AM53" s="244"/>
    </row>
    <row r="54" spans="3:39" s="291" customFormat="1" ht="15" x14ac:dyDescent="0.2">
      <c r="C54" s="649"/>
      <c r="D54" s="650"/>
      <c r="E54" s="650"/>
      <c r="F54" s="326"/>
      <c r="G54" s="326"/>
      <c r="H54" s="326"/>
      <c r="I54" s="326"/>
      <c r="J54" s="327"/>
      <c r="K54" s="327"/>
      <c r="L54" s="145"/>
      <c r="M54" s="328"/>
      <c r="N54" s="326"/>
      <c r="O54" s="326"/>
      <c r="P54" s="326"/>
      <c r="Q54" s="326"/>
      <c r="R54" s="326"/>
      <c r="S54" s="326"/>
      <c r="T54" s="326"/>
      <c r="U54" s="326"/>
      <c r="V54" s="326"/>
      <c r="W54" s="326"/>
      <c r="X54" s="326"/>
      <c r="Y54" s="326"/>
      <c r="Z54" s="326"/>
      <c r="AA54" s="326"/>
      <c r="AB54" s="326"/>
      <c r="AC54" s="244"/>
      <c r="AD54" s="244"/>
      <c r="AE54" s="244"/>
      <c r="AF54" s="244"/>
      <c r="AG54" s="244"/>
      <c r="AH54" s="244"/>
      <c r="AI54" s="244"/>
      <c r="AJ54" s="244"/>
      <c r="AK54" s="244"/>
      <c r="AL54" s="244"/>
      <c r="AM54" s="244"/>
    </row>
    <row r="55" spans="3:39" s="208" customFormat="1" ht="54" customHeight="1" x14ac:dyDescent="0.2">
      <c r="C55" s="209"/>
      <c r="D55" s="591" t="s">
        <v>353</v>
      </c>
      <c r="E55" s="592" t="s">
        <v>331</v>
      </c>
      <c r="F55" s="651" t="s">
        <v>354</v>
      </c>
      <c r="G55" s="591" t="s">
        <v>355</v>
      </c>
      <c r="H55" s="592" t="s">
        <v>333</v>
      </c>
      <c r="I55" s="651" t="s">
        <v>356</v>
      </c>
      <c r="J55" s="226"/>
      <c r="K55" s="226"/>
      <c r="L55" s="226"/>
      <c r="M55" s="226"/>
      <c r="N55" s="226"/>
      <c r="O55" s="226"/>
      <c r="P55" s="226"/>
      <c r="Q55" s="226"/>
      <c r="R55" s="226"/>
      <c r="S55" s="226"/>
      <c r="T55" s="226"/>
      <c r="U55" s="226"/>
      <c r="V55" s="226"/>
      <c r="W55" s="226"/>
      <c r="X55" s="226"/>
      <c r="Y55" s="226"/>
      <c r="Z55" s="226"/>
      <c r="AA55" s="226"/>
      <c r="AB55" s="226"/>
      <c r="AC55" s="240"/>
      <c r="AD55" s="240"/>
      <c r="AE55" s="240"/>
      <c r="AF55" s="240"/>
      <c r="AG55" s="240"/>
      <c r="AH55" s="240"/>
      <c r="AI55" s="240"/>
      <c r="AJ55" s="240"/>
      <c r="AK55" s="240"/>
      <c r="AL55" s="240"/>
      <c r="AM55" s="240"/>
    </row>
    <row r="56" spans="3:39" s="211" customFormat="1" ht="25.5" x14ac:dyDescent="0.2">
      <c r="C56" s="541" t="s">
        <v>513</v>
      </c>
      <c r="D56" s="599" t="str">
        <f>IF(ISBLANK('2. Wafer Tracking'!H41),"", '2. Wafer Tracking'!H41)</f>
        <v/>
      </c>
      <c r="E56" s="600" t="str">
        <f>IF(ISBLANK('2. Wafer Tracking'!I41),"", '2. Wafer Tracking'!I41)</f>
        <v/>
      </c>
      <c r="F56" s="682" t="str">
        <f>IF(ISBLANK('2. Wafer Tracking'!J53),"", '2. Wafer Tracking'!J53)</f>
        <v/>
      </c>
      <c r="G56" s="599" t="str">
        <f>IF(ISBLANK('2. Wafer Tracking'!K41),"", '2. Wafer Tracking'!K41)</f>
        <v/>
      </c>
      <c r="H56" s="600" t="str">
        <f>IF(ISBLANK('2. Wafer Tracking'!L41),"", '2. Wafer Tracking'!L41)</f>
        <v/>
      </c>
      <c r="I56" s="682" t="str">
        <f>IF(ISBLANK('2. Wafer Tracking'!M53),"", '2. Wafer Tracking'!M53)</f>
        <v/>
      </c>
      <c r="J56" s="327"/>
      <c r="K56" s="327"/>
      <c r="L56" s="145"/>
      <c r="M56" s="328"/>
      <c r="N56" s="326"/>
      <c r="O56" s="326"/>
      <c r="P56" s="326"/>
      <c r="Q56" s="326"/>
      <c r="R56" s="326"/>
      <c r="S56" s="326"/>
      <c r="T56" s="326"/>
      <c r="U56" s="326"/>
      <c r="V56" s="326"/>
      <c r="W56" s="326"/>
      <c r="X56" s="326"/>
      <c r="Y56" s="326"/>
      <c r="Z56" s="326"/>
      <c r="AA56" s="326"/>
      <c r="AB56" s="326"/>
      <c r="AC56" s="244"/>
      <c r="AD56" s="244"/>
      <c r="AE56" s="244"/>
      <c r="AF56" s="244"/>
      <c r="AG56" s="244"/>
      <c r="AH56" s="244"/>
      <c r="AI56" s="244"/>
      <c r="AJ56" s="244"/>
      <c r="AK56" s="244"/>
      <c r="AL56" s="244"/>
      <c r="AM56" s="244"/>
    </row>
    <row r="57" spans="3:39" s="211" customFormat="1" ht="25.5" x14ac:dyDescent="0.2">
      <c r="C57" s="542" t="s">
        <v>514</v>
      </c>
      <c r="D57" s="603" t="str">
        <f>IF(ISBLANK('2. Wafer Tracking'!H94),"", '2. Wafer Tracking'!H94)</f>
        <v/>
      </c>
      <c r="E57" s="600" t="str">
        <f>IF(ISBLANK('2. Wafer Tracking'!I94),"", '2. Wafer Tracking'!I94)</f>
        <v/>
      </c>
      <c r="F57" s="602" t="str">
        <f>IF(ISBLANK('2. Wafer Tracking'!J106),"", '2. Wafer Tracking'!J106)</f>
        <v/>
      </c>
      <c r="G57" s="603" t="str">
        <f>IF(ISBLANK('2. Wafer Tracking'!K94),"", '2. Wafer Tracking'!K94)</f>
        <v/>
      </c>
      <c r="H57" s="600" t="str">
        <f>IF(ISBLANK('2. Wafer Tracking'!L94),"", '2. Wafer Tracking'!L94)</f>
        <v/>
      </c>
      <c r="I57" s="602" t="str">
        <f>IF(ISBLANK('2. Wafer Tracking'!M106),"", '2. Wafer Tracking'!M106)</f>
        <v/>
      </c>
      <c r="J57" s="327"/>
      <c r="K57" s="327"/>
      <c r="L57" s="145"/>
      <c r="M57" s="328"/>
      <c r="N57" s="326"/>
      <c r="O57" s="326"/>
      <c r="P57" s="326"/>
      <c r="Q57" s="326"/>
      <c r="R57" s="326"/>
      <c r="S57" s="326"/>
      <c r="T57" s="326"/>
      <c r="U57" s="326"/>
      <c r="V57" s="326"/>
      <c r="W57" s="326"/>
      <c r="X57" s="326"/>
      <c r="Y57" s="326"/>
      <c r="Z57" s="326"/>
      <c r="AA57" s="326"/>
      <c r="AB57" s="326"/>
      <c r="AC57" s="244"/>
      <c r="AD57" s="244"/>
      <c r="AE57" s="244"/>
      <c r="AF57" s="244"/>
      <c r="AG57" s="244"/>
      <c r="AH57" s="244"/>
      <c r="AI57" s="244"/>
      <c r="AJ57" s="244"/>
      <c r="AK57" s="244"/>
      <c r="AL57" s="244"/>
      <c r="AM57" s="244"/>
    </row>
    <row r="58" spans="3:39" s="211" customFormat="1" ht="25.5" x14ac:dyDescent="0.2">
      <c r="C58" s="542" t="s">
        <v>515</v>
      </c>
      <c r="D58" s="603" t="str">
        <f>IF(ISBLANK('2. Wafer Tracking'!H147),"", '2. Wafer Tracking'!H147)</f>
        <v/>
      </c>
      <c r="E58" s="600" t="str">
        <f>IF(ISBLANK('2. Wafer Tracking'!I147),"", '2. Wafer Tracking'!I147)</f>
        <v/>
      </c>
      <c r="F58" s="602" t="str">
        <f>IF(ISBLANK('2. Wafer Tracking'!J159),"", '2. Wafer Tracking'!J159)</f>
        <v/>
      </c>
      <c r="G58" s="603" t="str">
        <f>IF(ISBLANK('2. Wafer Tracking'!K147),"", '2. Wafer Tracking'!K147)</f>
        <v/>
      </c>
      <c r="H58" s="600" t="str">
        <f>IF(ISBLANK('2. Wafer Tracking'!L147),"", '2. Wafer Tracking'!L147)</f>
        <v/>
      </c>
      <c r="I58" s="602" t="str">
        <f>IF(ISBLANK('2. Wafer Tracking'!M159),"", '2. Wafer Tracking'!M159)</f>
        <v/>
      </c>
      <c r="J58" s="327"/>
      <c r="K58" s="327"/>
      <c r="L58" s="145"/>
      <c r="M58" s="328"/>
      <c r="N58" s="326"/>
      <c r="O58" s="326"/>
      <c r="P58" s="326"/>
      <c r="Q58" s="326"/>
      <c r="R58" s="326"/>
      <c r="S58" s="326"/>
      <c r="T58" s="326"/>
      <c r="U58" s="326"/>
      <c r="V58" s="326"/>
      <c r="W58" s="326"/>
      <c r="X58" s="326"/>
      <c r="Y58" s="326"/>
      <c r="Z58" s="326"/>
      <c r="AA58" s="326"/>
      <c r="AB58" s="326"/>
      <c r="AC58" s="244"/>
      <c r="AD58" s="244"/>
      <c r="AE58" s="244"/>
      <c r="AF58" s="244"/>
      <c r="AG58" s="244"/>
      <c r="AH58" s="244"/>
      <c r="AI58" s="244"/>
      <c r="AJ58" s="244"/>
      <c r="AK58" s="244"/>
      <c r="AL58" s="244"/>
      <c r="AM58" s="244"/>
    </row>
    <row r="59" spans="3:39" s="211" customFormat="1" ht="25.5" x14ac:dyDescent="0.2">
      <c r="C59" s="543" t="s">
        <v>516</v>
      </c>
      <c r="D59" s="604" t="str">
        <f>IF(ISBLANK('2. Wafer Tracking'!H200),"", '2. Wafer Tracking'!H200)</f>
        <v/>
      </c>
      <c r="E59" s="683" t="str">
        <f>IF(ISBLANK('2. Wafer Tracking'!I200),"", '2. Wafer Tracking'!I200)</f>
        <v/>
      </c>
      <c r="F59" s="684" t="str">
        <f>IF(ISBLANK('2. Wafer Tracking'!J212),"", '2. Wafer Tracking'!J212)</f>
        <v/>
      </c>
      <c r="G59" s="604" t="str">
        <f>IF(ISBLANK('2. Wafer Tracking'!K200),"", '2. Wafer Tracking'!K200)</f>
        <v/>
      </c>
      <c r="H59" s="683" t="str">
        <f>IF(ISBLANK('2. Wafer Tracking'!L200),"", '2. Wafer Tracking'!L200)</f>
        <v/>
      </c>
      <c r="I59" s="684" t="str">
        <f>IF(ISBLANK('2. Wafer Tracking'!M212),"", '2. Wafer Tracking'!M212)</f>
        <v/>
      </c>
      <c r="J59" s="327"/>
      <c r="K59" s="327"/>
      <c r="L59" s="145"/>
      <c r="M59" s="328"/>
      <c r="N59" s="326"/>
      <c r="O59" s="326"/>
      <c r="P59" s="326"/>
      <c r="Q59" s="326"/>
      <c r="R59" s="326"/>
      <c r="S59" s="326"/>
      <c r="T59" s="326"/>
      <c r="U59" s="326"/>
      <c r="V59" s="326"/>
      <c r="W59" s="326"/>
      <c r="X59" s="326"/>
      <c r="Y59" s="326"/>
      <c r="Z59" s="326"/>
      <c r="AA59" s="326"/>
      <c r="AB59" s="326"/>
      <c r="AC59" s="244"/>
      <c r="AD59" s="244"/>
      <c r="AE59" s="244"/>
      <c r="AF59" s="244"/>
      <c r="AG59" s="244"/>
      <c r="AH59" s="244"/>
      <c r="AI59" s="244"/>
      <c r="AJ59" s="244"/>
      <c r="AK59" s="244"/>
      <c r="AL59" s="244"/>
      <c r="AM59" s="244"/>
    </row>
    <row r="60" spans="3:39" s="291" customFormat="1" ht="15" x14ac:dyDescent="0.2">
      <c r="C60" s="649"/>
      <c r="D60" s="650"/>
      <c r="E60" s="650"/>
      <c r="F60" s="326"/>
      <c r="G60" s="326"/>
      <c r="H60" s="326"/>
      <c r="I60" s="326"/>
      <c r="J60" s="327"/>
      <c r="K60" s="327"/>
      <c r="L60" s="145"/>
      <c r="M60" s="328"/>
      <c r="N60" s="326"/>
      <c r="O60" s="326"/>
      <c r="P60" s="326"/>
      <c r="Q60" s="326"/>
      <c r="R60" s="326"/>
      <c r="S60" s="326"/>
      <c r="T60" s="326"/>
      <c r="U60" s="326"/>
      <c r="V60" s="326"/>
      <c r="W60" s="326"/>
      <c r="X60" s="326"/>
      <c r="Y60" s="326"/>
      <c r="Z60" s="326"/>
      <c r="AA60" s="326"/>
      <c r="AB60" s="326"/>
      <c r="AC60" s="244"/>
      <c r="AD60" s="244"/>
      <c r="AE60" s="244"/>
      <c r="AF60" s="244"/>
      <c r="AG60" s="244"/>
      <c r="AH60" s="244"/>
      <c r="AI60" s="244"/>
      <c r="AJ60" s="244"/>
      <c r="AK60" s="244"/>
      <c r="AL60" s="244"/>
      <c r="AM60" s="244"/>
    </row>
    <row r="61" spans="3:39" s="208" customFormat="1" ht="54" hidden="1" customHeight="1" x14ac:dyDescent="0.2">
      <c r="C61" s="209"/>
      <c r="D61" s="591" t="s">
        <v>357</v>
      </c>
      <c r="E61" s="592" t="s">
        <v>335</v>
      </c>
      <c r="F61" s="651" t="s">
        <v>358</v>
      </c>
      <c r="G61" s="591" t="s">
        <v>359</v>
      </c>
      <c r="H61" s="592" t="s">
        <v>337</v>
      </c>
      <c r="I61" s="651" t="s">
        <v>360</v>
      </c>
      <c r="J61" s="226"/>
      <c r="K61" s="226"/>
      <c r="L61" s="226"/>
      <c r="M61" s="226"/>
      <c r="N61" s="226"/>
      <c r="O61" s="226"/>
      <c r="P61" s="226"/>
      <c r="Q61" s="226"/>
      <c r="R61" s="226"/>
      <c r="S61" s="226"/>
      <c r="T61" s="226"/>
      <c r="U61" s="226"/>
      <c r="V61" s="226"/>
      <c r="W61" s="226"/>
      <c r="X61" s="226"/>
      <c r="Y61" s="226"/>
      <c r="Z61" s="226"/>
      <c r="AA61" s="226"/>
      <c r="AB61" s="226"/>
      <c r="AC61" s="240"/>
      <c r="AD61" s="240"/>
      <c r="AE61" s="240"/>
      <c r="AF61" s="240"/>
      <c r="AG61" s="240"/>
      <c r="AH61" s="240"/>
      <c r="AI61" s="240"/>
      <c r="AJ61" s="240"/>
      <c r="AK61" s="240"/>
      <c r="AL61" s="240"/>
      <c r="AM61" s="240"/>
    </row>
    <row r="62" spans="3:39" s="211" customFormat="1" ht="25.5" hidden="1" x14ac:dyDescent="0.2">
      <c r="C62" s="541" t="s">
        <v>513</v>
      </c>
      <c r="D62" s="595" t="str">
        <f>IF(ISBLANK('2. Wafer Tracking'!N41),"",'2. Wafer Tracking'!N41)</f>
        <v/>
      </c>
      <c r="E62" s="596" t="str">
        <f>IF(ISBLANK('2. Wafer Tracking'!O41),"", '2. Wafer Tracking'!O41)</f>
        <v/>
      </c>
      <c r="F62" s="652" t="str">
        <f>IF(ISBLANK('2. Wafer Tracking'!P53),"", '2. Wafer Tracking'!P53)</f>
        <v/>
      </c>
      <c r="G62" s="595" t="str">
        <f>IF(ISBLANK('2. Wafer Tracking'!Q41),"",'2. Wafer Tracking'!Q41)</f>
        <v/>
      </c>
      <c r="H62" s="596" t="str">
        <f>IF(ISBLANK('2. Wafer Tracking'!R41),"", '2. Wafer Tracking'!R41)</f>
        <v/>
      </c>
      <c r="I62" s="652" t="str">
        <f>IF(ISBLANK('2. Wafer Tracking'!S53),"", '2. Wafer Tracking'!S53)</f>
        <v/>
      </c>
      <c r="J62" s="327"/>
      <c r="K62" s="327"/>
      <c r="L62" s="145"/>
      <c r="M62" s="328"/>
      <c r="N62" s="326"/>
      <c r="O62" s="326"/>
      <c r="P62" s="326"/>
      <c r="Q62" s="326"/>
      <c r="R62" s="326"/>
      <c r="S62" s="326"/>
      <c r="T62" s="326"/>
      <c r="U62" s="326"/>
      <c r="V62" s="326"/>
      <c r="W62" s="326"/>
      <c r="X62" s="326"/>
      <c r="Y62" s="326"/>
      <c r="Z62" s="326"/>
      <c r="AA62" s="326"/>
      <c r="AB62" s="326"/>
      <c r="AC62" s="244"/>
      <c r="AD62" s="244"/>
      <c r="AE62" s="244"/>
      <c r="AF62" s="244"/>
      <c r="AG62" s="244"/>
      <c r="AH62" s="244"/>
      <c r="AI62" s="244"/>
      <c r="AJ62" s="244"/>
      <c r="AK62" s="244"/>
      <c r="AL62" s="244"/>
      <c r="AM62" s="244"/>
    </row>
    <row r="63" spans="3:39" s="211" customFormat="1" ht="25.5" hidden="1" x14ac:dyDescent="0.2">
      <c r="C63" s="542" t="s">
        <v>514</v>
      </c>
      <c r="D63" s="597" t="str">
        <f>IF(ISBLANK('2. Wafer Tracking'!N94),"", '2. Wafer Tracking'!N94)</f>
        <v/>
      </c>
      <c r="E63" s="596" t="str">
        <f>IF(ISBLANK('2. Wafer Tracking'!O94),"", '2. Wafer Tracking'!O94)</f>
        <v/>
      </c>
      <c r="F63" s="653" t="str">
        <f>IF(ISBLANK('2. Wafer Tracking'!P106),"", '2. Wafer Tracking'!P106)</f>
        <v/>
      </c>
      <c r="G63" s="597" t="str">
        <f>IF(ISBLANK('2. Wafer Tracking'!Q94),"", '2. Wafer Tracking'!Q94)</f>
        <v/>
      </c>
      <c r="H63" s="596" t="str">
        <f>IF(ISBLANK('2. Wafer Tracking'!R94),"", '2. Wafer Tracking'!R94)</f>
        <v/>
      </c>
      <c r="I63" s="653" t="str">
        <f>IF(ISBLANK('2. Wafer Tracking'!S106),"", '2. Wafer Tracking'!S106)</f>
        <v/>
      </c>
      <c r="J63" s="327"/>
      <c r="K63" s="327"/>
      <c r="L63" s="145"/>
      <c r="M63" s="328"/>
      <c r="N63" s="326"/>
      <c r="O63" s="326"/>
      <c r="P63" s="326"/>
      <c r="Q63" s="326"/>
      <c r="R63" s="326"/>
      <c r="S63" s="326"/>
      <c r="T63" s="326"/>
      <c r="U63" s="326"/>
      <c r="V63" s="326"/>
      <c r="W63" s="326"/>
      <c r="X63" s="326"/>
      <c r="Y63" s="326"/>
      <c r="Z63" s="326"/>
      <c r="AA63" s="326"/>
      <c r="AB63" s="326"/>
      <c r="AC63" s="244"/>
      <c r="AD63" s="244"/>
      <c r="AE63" s="244"/>
      <c r="AF63" s="244"/>
      <c r="AG63" s="244"/>
      <c r="AH63" s="244"/>
      <c r="AI63" s="244"/>
      <c r="AJ63" s="244"/>
      <c r="AK63" s="244"/>
      <c r="AL63" s="244"/>
      <c r="AM63" s="244"/>
    </row>
    <row r="64" spans="3:39" s="211" customFormat="1" ht="25.5" hidden="1" x14ac:dyDescent="0.2">
      <c r="C64" s="542" t="s">
        <v>515</v>
      </c>
      <c r="D64" s="597" t="str">
        <f>IF(ISBLANK('2. Wafer Tracking'!N147),"", '2. Wafer Tracking'!N147)</f>
        <v/>
      </c>
      <c r="E64" s="596" t="str">
        <f>IF(ISBLANK('2. Wafer Tracking'!O147),"", '2. Wafer Tracking'!O147)</f>
        <v/>
      </c>
      <c r="F64" s="653" t="str">
        <f>IF(ISBLANK('2. Wafer Tracking'!P159),"", '2. Wafer Tracking'!P159)</f>
        <v/>
      </c>
      <c r="G64" s="597" t="str">
        <f>IF(ISBLANK('2. Wafer Tracking'!Q147),"", '2. Wafer Tracking'!Q147)</f>
        <v/>
      </c>
      <c r="H64" s="596" t="str">
        <f>IF(ISBLANK('2. Wafer Tracking'!R147),"", '2. Wafer Tracking'!R147)</f>
        <v/>
      </c>
      <c r="I64" s="653" t="str">
        <f>IF(ISBLANK('2. Wafer Tracking'!S159),"", '2. Wafer Tracking'!S159)</f>
        <v/>
      </c>
      <c r="J64" s="327"/>
      <c r="K64" s="327"/>
      <c r="L64" s="145"/>
      <c r="M64" s="328"/>
      <c r="N64" s="326"/>
      <c r="O64" s="326"/>
      <c r="P64" s="326"/>
      <c r="Q64" s="326"/>
      <c r="R64" s="326"/>
      <c r="S64" s="326"/>
      <c r="T64" s="326"/>
      <c r="U64" s="326"/>
      <c r="V64" s="326"/>
      <c r="W64" s="326"/>
      <c r="X64" s="326"/>
      <c r="Y64" s="326"/>
      <c r="Z64" s="326"/>
      <c r="AA64" s="326"/>
      <c r="AB64" s="326"/>
      <c r="AC64" s="244"/>
      <c r="AD64" s="244"/>
      <c r="AE64" s="244"/>
      <c r="AF64" s="244"/>
      <c r="AG64" s="244"/>
      <c r="AH64" s="244"/>
      <c r="AI64" s="244"/>
      <c r="AJ64" s="244"/>
      <c r="AK64" s="244"/>
      <c r="AL64" s="244"/>
      <c r="AM64" s="244"/>
    </row>
    <row r="65" spans="2:39" s="211" customFormat="1" ht="25.5" hidden="1" x14ac:dyDescent="0.2">
      <c r="C65" s="543" t="s">
        <v>516</v>
      </c>
      <c r="D65" s="598" t="str">
        <f>IF(ISBLANK('2. Wafer Tracking'!N200),"", '2. Wafer Tracking'!N200)</f>
        <v/>
      </c>
      <c r="E65" s="654" t="str">
        <f>IF(ISBLANK('2. Wafer Tracking'!O200),"", '2. Wafer Tracking'!O200)</f>
        <v/>
      </c>
      <c r="F65" s="655" t="str">
        <f>IF(ISBLANK('2. Wafer Tracking'!P212),"", '2. Wafer Tracking'!P212)</f>
        <v/>
      </c>
      <c r="G65" s="598" t="str">
        <f>IF(ISBLANK('2. Wafer Tracking'!Q200),"", '2. Wafer Tracking'!Q200)</f>
        <v/>
      </c>
      <c r="H65" s="654" t="str">
        <f>IF(ISBLANK('2. Wafer Tracking'!R200),"", '2. Wafer Tracking'!R200)</f>
        <v/>
      </c>
      <c r="I65" s="655" t="str">
        <f>IF(ISBLANK('2. Wafer Tracking'!S212),"", '2. Wafer Tracking'!S212)</f>
        <v/>
      </c>
      <c r="J65" s="327"/>
      <c r="K65" s="327"/>
      <c r="L65" s="145"/>
      <c r="M65" s="328"/>
      <c r="N65" s="326"/>
      <c r="O65" s="326"/>
      <c r="P65" s="326"/>
      <c r="Q65" s="326"/>
      <c r="R65" s="326"/>
      <c r="S65" s="326"/>
      <c r="T65" s="326"/>
      <c r="U65" s="326"/>
      <c r="V65" s="326"/>
      <c r="W65" s="326"/>
      <c r="X65" s="326"/>
      <c r="Y65" s="326"/>
      <c r="Z65" s="326"/>
      <c r="AA65" s="326"/>
      <c r="AB65" s="326"/>
      <c r="AC65" s="244"/>
      <c r="AD65" s="244"/>
      <c r="AE65" s="244"/>
      <c r="AF65" s="244"/>
      <c r="AG65" s="244"/>
      <c r="AH65" s="244"/>
      <c r="AI65" s="244"/>
      <c r="AJ65" s="244"/>
      <c r="AK65" s="244"/>
      <c r="AL65" s="244"/>
      <c r="AM65" s="244"/>
    </row>
    <row r="66" spans="2:39" s="291" customFormat="1" ht="15" hidden="1" x14ac:dyDescent="0.2">
      <c r="C66" s="649"/>
      <c r="D66" s="650"/>
      <c r="E66" s="650"/>
      <c r="F66" s="326"/>
      <c r="G66" s="326"/>
      <c r="H66" s="326"/>
      <c r="I66" s="326"/>
      <c r="J66" s="327"/>
      <c r="K66" s="327"/>
      <c r="L66" s="145"/>
      <c r="M66" s="328"/>
      <c r="N66" s="326"/>
      <c r="O66" s="326"/>
      <c r="P66" s="326"/>
      <c r="Q66" s="326"/>
      <c r="R66" s="326"/>
      <c r="S66" s="326"/>
      <c r="T66" s="326"/>
      <c r="U66" s="326"/>
      <c r="V66" s="326"/>
      <c r="W66" s="326"/>
      <c r="X66" s="326"/>
      <c r="Y66" s="326"/>
      <c r="Z66" s="326"/>
      <c r="AA66" s="326"/>
      <c r="AB66" s="326"/>
      <c r="AC66" s="244"/>
      <c r="AD66" s="244"/>
      <c r="AE66" s="244"/>
      <c r="AF66" s="244"/>
      <c r="AG66" s="244"/>
      <c r="AH66" s="244"/>
      <c r="AI66" s="244"/>
      <c r="AJ66" s="244"/>
      <c r="AK66" s="244"/>
      <c r="AL66" s="244"/>
      <c r="AM66" s="244"/>
    </row>
    <row r="67" spans="2:39" s="208" customFormat="1" ht="54" hidden="1" customHeight="1" x14ac:dyDescent="0.2">
      <c r="C67" s="209"/>
      <c r="D67" s="591" t="s">
        <v>361</v>
      </c>
      <c r="E67" s="592" t="s">
        <v>339</v>
      </c>
      <c r="F67" s="651" t="s">
        <v>362</v>
      </c>
      <c r="G67" s="591" t="s">
        <v>363</v>
      </c>
      <c r="H67" s="592" t="s">
        <v>341</v>
      </c>
      <c r="I67" s="651" t="s">
        <v>364</v>
      </c>
      <c r="J67" s="226"/>
      <c r="K67" s="226"/>
      <c r="L67" s="226"/>
      <c r="M67" s="226"/>
      <c r="N67" s="226"/>
      <c r="O67" s="226"/>
      <c r="P67" s="226"/>
      <c r="Q67" s="226"/>
      <c r="R67" s="226"/>
      <c r="S67" s="226"/>
      <c r="T67" s="226"/>
      <c r="U67" s="226"/>
      <c r="V67" s="226"/>
      <c r="W67" s="226"/>
      <c r="X67" s="226"/>
      <c r="Y67" s="226"/>
      <c r="Z67" s="226"/>
      <c r="AA67" s="226"/>
      <c r="AB67" s="226"/>
      <c r="AC67" s="240"/>
      <c r="AD67" s="240"/>
      <c r="AE67" s="240"/>
      <c r="AF67" s="240"/>
      <c r="AG67" s="240"/>
      <c r="AH67" s="240"/>
      <c r="AI67" s="240"/>
      <c r="AJ67" s="240"/>
      <c r="AK67" s="240"/>
      <c r="AL67" s="240"/>
      <c r="AM67" s="240"/>
    </row>
    <row r="68" spans="2:39" s="211" customFormat="1" ht="25.5" hidden="1" x14ac:dyDescent="0.2">
      <c r="C68" s="541" t="s">
        <v>513</v>
      </c>
      <c r="D68" s="595" t="str">
        <f>IF(ISBLANK('2. Wafer Tracking'!T41),"", '2. Wafer Tracking'!T41)</f>
        <v/>
      </c>
      <c r="E68" s="596" t="str">
        <f>IF(ISBLANK('2. Wafer Tracking'!U41),"", '2. Wafer Tracking'!U41)</f>
        <v/>
      </c>
      <c r="F68" s="652" t="str">
        <f>IF(ISBLANK('2. Wafer Tracking'!V53),"", '2. Wafer Tracking'!V53)</f>
        <v/>
      </c>
      <c r="G68" s="595" t="str">
        <f>IF(ISBLANK('2. Wafer Tracking'!W41),"", '2. Wafer Tracking'!W41)</f>
        <v/>
      </c>
      <c r="H68" s="596" t="str">
        <f>IF(ISBLANK('2. Wafer Tracking'!X41),"", '2. Wafer Tracking'!X41)</f>
        <v/>
      </c>
      <c r="I68" s="652" t="str">
        <f>IF(ISBLANK('2. Wafer Tracking'!Y53),"", '2. Wafer Tracking'!Y53)</f>
        <v/>
      </c>
      <c r="J68" s="327"/>
      <c r="K68" s="327"/>
      <c r="L68" s="145"/>
      <c r="M68" s="328"/>
      <c r="N68" s="326"/>
      <c r="O68" s="326"/>
      <c r="P68" s="326"/>
      <c r="Q68" s="326"/>
      <c r="R68" s="326"/>
      <c r="S68" s="326"/>
      <c r="T68" s="326"/>
      <c r="U68" s="326"/>
      <c r="V68" s="326"/>
      <c r="W68" s="326"/>
      <c r="X68" s="326"/>
      <c r="Y68" s="326"/>
      <c r="Z68" s="326"/>
      <c r="AA68" s="326"/>
      <c r="AB68" s="326"/>
      <c r="AC68" s="244"/>
      <c r="AD68" s="244"/>
      <c r="AE68" s="244"/>
      <c r="AF68" s="244"/>
      <c r="AG68" s="244"/>
      <c r="AH68" s="244"/>
      <c r="AI68" s="244"/>
      <c r="AJ68" s="244"/>
      <c r="AK68" s="244"/>
      <c r="AL68" s="244"/>
      <c r="AM68" s="244"/>
    </row>
    <row r="69" spans="2:39" s="211" customFormat="1" ht="25.5" hidden="1" x14ac:dyDescent="0.2">
      <c r="C69" s="542" t="s">
        <v>514</v>
      </c>
      <c r="D69" s="597" t="str">
        <f>IF(ISBLANK('2. Wafer Tracking'!T94),"", '2. Wafer Tracking'!T94)</f>
        <v/>
      </c>
      <c r="E69" s="596" t="str">
        <f>IF(ISBLANK('2. Wafer Tracking'!U94),"", '2. Wafer Tracking'!U94)</f>
        <v/>
      </c>
      <c r="F69" s="653" t="str">
        <f>IF(ISBLANK('2. Wafer Tracking'!V106),"", '2. Wafer Tracking'!V106)</f>
        <v/>
      </c>
      <c r="G69" s="597" t="str">
        <f>IF(ISBLANK('2. Wafer Tracking'!W94),"", '2. Wafer Tracking'!W94)</f>
        <v/>
      </c>
      <c r="H69" s="596" t="str">
        <f>IF(ISBLANK('2. Wafer Tracking'!X94),"", '2. Wafer Tracking'!X94)</f>
        <v/>
      </c>
      <c r="I69" s="653" t="str">
        <f>IF(ISBLANK('2. Wafer Tracking'!Y106),"", '2. Wafer Tracking'!Y106)</f>
        <v/>
      </c>
      <c r="J69" s="327"/>
      <c r="K69" s="327"/>
      <c r="L69" s="145"/>
      <c r="M69" s="328"/>
      <c r="N69" s="326"/>
      <c r="O69" s="326"/>
      <c r="P69" s="326"/>
      <c r="Q69" s="326"/>
      <c r="R69" s="326"/>
      <c r="S69" s="326"/>
      <c r="T69" s="326"/>
      <c r="U69" s="326"/>
      <c r="V69" s="326"/>
      <c r="W69" s="326"/>
      <c r="X69" s="326"/>
      <c r="Y69" s="326"/>
      <c r="Z69" s="326"/>
      <c r="AA69" s="326"/>
      <c r="AB69" s="326"/>
      <c r="AC69" s="244"/>
      <c r="AD69" s="244"/>
      <c r="AE69" s="244"/>
      <c r="AF69" s="244"/>
      <c r="AG69" s="244"/>
      <c r="AH69" s="244"/>
      <c r="AI69" s="244"/>
      <c r="AJ69" s="244"/>
      <c r="AK69" s="244"/>
      <c r="AL69" s="244"/>
      <c r="AM69" s="244"/>
    </row>
    <row r="70" spans="2:39" s="211" customFormat="1" ht="25.5" hidden="1" x14ac:dyDescent="0.2">
      <c r="C70" s="542" t="s">
        <v>515</v>
      </c>
      <c r="D70" s="597" t="str">
        <f>IF(ISBLANK('2. Wafer Tracking'!T147),"", '2. Wafer Tracking'!T147)</f>
        <v/>
      </c>
      <c r="E70" s="596" t="str">
        <f>IF(ISBLANK('2. Wafer Tracking'!U147),"", '2. Wafer Tracking'!U147)</f>
        <v/>
      </c>
      <c r="F70" s="653" t="str">
        <f>IF(ISBLANK('2. Wafer Tracking'!V159),"", '2. Wafer Tracking'!V159)</f>
        <v/>
      </c>
      <c r="G70" s="597" t="str">
        <f>IF(ISBLANK('2. Wafer Tracking'!W147),"", '2. Wafer Tracking'!W147)</f>
        <v/>
      </c>
      <c r="H70" s="596" t="str">
        <f>IF(ISBLANK('2. Wafer Tracking'!X147),"", '2. Wafer Tracking'!X147)</f>
        <v/>
      </c>
      <c r="I70" s="653" t="str">
        <f>IF(ISBLANK('2. Wafer Tracking'!Y159),"", '2. Wafer Tracking'!Y159)</f>
        <v/>
      </c>
      <c r="J70" s="327"/>
      <c r="K70" s="327"/>
      <c r="L70" s="145"/>
      <c r="M70" s="328"/>
      <c r="N70" s="326"/>
      <c r="O70" s="326"/>
      <c r="P70" s="326"/>
      <c r="Q70" s="326"/>
      <c r="R70" s="326"/>
      <c r="S70" s="326"/>
      <c r="T70" s="326"/>
      <c r="U70" s="326"/>
      <c r="V70" s="326"/>
      <c r="W70" s="326"/>
      <c r="X70" s="326"/>
      <c r="Y70" s="326"/>
      <c r="Z70" s="326"/>
      <c r="AA70" s="326"/>
      <c r="AB70" s="326"/>
      <c r="AC70" s="244"/>
      <c r="AD70" s="244"/>
      <c r="AE70" s="244"/>
      <c r="AF70" s="244"/>
      <c r="AG70" s="244"/>
      <c r="AH70" s="244"/>
      <c r="AI70" s="244"/>
      <c r="AJ70" s="244"/>
      <c r="AK70" s="244"/>
      <c r="AL70" s="244"/>
      <c r="AM70" s="244"/>
    </row>
    <row r="71" spans="2:39" s="211" customFormat="1" ht="25.5" hidden="1" x14ac:dyDescent="0.2">
      <c r="C71" s="543" t="s">
        <v>516</v>
      </c>
      <c r="D71" s="598" t="str">
        <f>IF(ISBLANK('2. Wafer Tracking'!T200),"", '2. Wafer Tracking'!T200)</f>
        <v/>
      </c>
      <c r="E71" s="654" t="str">
        <f>IF(ISBLANK('2. Wafer Tracking'!U200),"", '2. Wafer Tracking'!U200)</f>
        <v/>
      </c>
      <c r="F71" s="655" t="str">
        <f>IF(ISBLANK('2. Wafer Tracking'!V212),"", '2. Wafer Tracking'!V212)</f>
        <v/>
      </c>
      <c r="G71" s="598" t="str">
        <f>IF(ISBLANK('2. Wafer Tracking'!W200),"", '2. Wafer Tracking'!W200)</f>
        <v/>
      </c>
      <c r="H71" s="654" t="str">
        <f>IF(ISBLANK('2. Wafer Tracking'!X200),"", '2. Wafer Tracking'!X200)</f>
        <v/>
      </c>
      <c r="I71" s="655" t="str">
        <f>IF(ISBLANK('2. Wafer Tracking'!Y212),"", '2. Wafer Tracking'!Y212)</f>
        <v/>
      </c>
      <c r="J71" s="327"/>
      <c r="K71" s="327"/>
      <c r="L71" s="145"/>
      <c r="M71" s="328"/>
      <c r="N71" s="326"/>
      <c r="O71" s="326"/>
      <c r="P71" s="326"/>
      <c r="Q71" s="326"/>
      <c r="R71" s="326"/>
      <c r="S71" s="326"/>
      <c r="T71" s="326"/>
      <c r="U71" s="326"/>
      <c r="V71" s="326"/>
      <c r="W71" s="326"/>
      <c r="X71" s="326"/>
      <c r="Y71" s="326"/>
      <c r="Z71" s="326"/>
      <c r="AA71" s="326"/>
      <c r="AB71" s="326"/>
      <c r="AC71" s="244"/>
      <c r="AD71" s="244"/>
      <c r="AE71" s="244"/>
      <c r="AF71" s="244"/>
      <c r="AG71" s="244"/>
      <c r="AH71" s="244"/>
      <c r="AI71" s="244"/>
      <c r="AJ71" s="244"/>
      <c r="AK71" s="244"/>
      <c r="AL71" s="244"/>
      <c r="AM71" s="244"/>
    </row>
    <row r="72" spans="2:39" s="291" customFormat="1" ht="15" hidden="1" x14ac:dyDescent="0.2">
      <c r="C72" s="649"/>
      <c r="D72" s="650"/>
      <c r="E72" s="650"/>
      <c r="F72" s="326"/>
      <c r="G72" s="326"/>
      <c r="H72" s="326"/>
      <c r="I72" s="326"/>
      <c r="J72" s="327"/>
      <c r="K72" s="327"/>
      <c r="L72" s="145"/>
      <c r="M72" s="328"/>
      <c r="N72" s="326"/>
      <c r="O72" s="326"/>
      <c r="P72" s="326"/>
      <c r="Q72" s="326"/>
      <c r="R72" s="326"/>
      <c r="S72" s="326"/>
      <c r="T72" s="326"/>
      <c r="U72" s="326"/>
      <c r="V72" s="326"/>
      <c r="W72" s="326"/>
      <c r="X72" s="326"/>
      <c r="Y72" s="326"/>
      <c r="Z72" s="326"/>
      <c r="AA72" s="326"/>
      <c r="AB72" s="326"/>
      <c r="AC72" s="244"/>
      <c r="AD72" s="244"/>
      <c r="AE72" s="244"/>
      <c r="AF72" s="244"/>
      <c r="AG72" s="244"/>
      <c r="AH72" s="244"/>
      <c r="AI72" s="244"/>
      <c r="AJ72" s="244"/>
      <c r="AK72" s="244"/>
      <c r="AL72" s="244"/>
      <c r="AM72" s="244"/>
    </row>
    <row r="73" spans="2:39" s="208" customFormat="1" ht="54" hidden="1" customHeight="1" x14ac:dyDescent="0.2">
      <c r="C73" s="209"/>
      <c r="D73" s="591" t="s">
        <v>365</v>
      </c>
      <c r="E73" s="592" t="s">
        <v>343</v>
      </c>
      <c r="F73" s="651" t="s">
        <v>366</v>
      </c>
      <c r="G73" s="591" t="s">
        <v>367</v>
      </c>
      <c r="H73" s="592" t="s">
        <v>345</v>
      </c>
      <c r="I73" s="651" t="s">
        <v>368</v>
      </c>
      <c r="J73" s="226"/>
      <c r="K73" s="226"/>
      <c r="L73" s="226"/>
      <c r="M73" s="226"/>
      <c r="N73" s="226"/>
      <c r="O73" s="226"/>
      <c r="P73" s="226"/>
      <c r="Q73" s="226"/>
      <c r="R73" s="226"/>
      <c r="S73" s="226"/>
      <c r="T73" s="226"/>
      <c r="U73" s="226"/>
      <c r="V73" s="226"/>
      <c r="W73" s="226"/>
      <c r="X73" s="226"/>
      <c r="Y73" s="226"/>
      <c r="Z73" s="226"/>
      <c r="AA73" s="226"/>
      <c r="AB73" s="226"/>
      <c r="AC73" s="240"/>
      <c r="AD73" s="240"/>
      <c r="AE73" s="240"/>
      <c r="AF73" s="240"/>
      <c r="AG73" s="240"/>
      <c r="AH73" s="240"/>
      <c r="AI73" s="240"/>
      <c r="AJ73" s="240"/>
      <c r="AK73" s="240"/>
      <c r="AL73" s="240"/>
      <c r="AM73" s="240"/>
    </row>
    <row r="74" spans="2:39" s="211" customFormat="1" ht="25.5" hidden="1" x14ac:dyDescent="0.2">
      <c r="C74" s="541" t="s">
        <v>513</v>
      </c>
      <c r="D74" s="595" t="str">
        <f>IF(ISBLANK('2. Wafer Tracking'!Z41),"", '2. Wafer Tracking'!Z41)</f>
        <v/>
      </c>
      <c r="E74" s="596" t="str">
        <f>IF(ISBLANK('2. Wafer Tracking'!AA41),"", '2. Wafer Tracking'!AA41)</f>
        <v/>
      </c>
      <c r="F74" s="652" t="str">
        <f>IF(ISBLANK('2. Wafer Tracking'!AB53),"", '2. Wafer Tracking'!AB53)</f>
        <v/>
      </c>
      <c r="G74" s="595" t="str">
        <f>IF(ISBLANK('2. Wafer Tracking'!AC41),"", '2. Wafer Tracking'!AC41)</f>
        <v/>
      </c>
      <c r="H74" s="596" t="str">
        <f>IF(ISBLANK('2. Wafer Tracking'!AD41),"", '2. Wafer Tracking'!AD41)</f>
        <v/>
      </c>
      <c r="I74" s="652" t="str">
        <f>IF(ISBLANK('2. Wafer Tracking'!AE53),"", '2. Wafer Tracking'!AE53)</f>
        <v/>
      </c>
      <c r="J74" s="327"/>
      <c r="K74" s="327"/>
      <c r="L74" s="145"/>
      <c r="M74" s="328"/>
      <c r="N74" s="326"/>
      <c r="O74" s="326"/>
      <c r="P74" s="326"/>
      <c r="Q74" s="326"/>
      <c r="R74" s="326"/>
      <c r="S74" s="326"/>
      <c r="T74" s="326"/>
      <c r="U74" s="326"/>
      <c r="V74" s="326"/>
      <c r="W74" s="326"/>
      <c r="X74" s="326"/>
      <c r="Y74" s="326"/>
      <c r="Z74" s="326"/>
      <c r="AA74" s="326"/>
      <c r="AB74" s="326"/>
      <c r="AC74" s="244"/>
      <c r="AD74" s="244"/>
      <c r="AE74" s="244"/>
      <c r="AF74" s="244"/>
      <c r="AG74" s="244"/>
      <c r="AH74" s="244"/>
      <c r="AI74" s="244"/>
      <c r="AJ74" s="244"/>
      <c r="AK74" s="244"/>
      <c r="AL74" s="244"/>
      <c r="AM74" s="244"/>
    </row>
    <row r="75" spans="2:39" s="211" customFormat="1" ht="25.5" hidden="1" x14ac:dyDescent="0.2">
      <c r="C75" s="542" t="s">
        <v>514</v>
      </c>
      <c r="D75" s="597" t="str">
        <f>IF(ISBLANK('2. Wafer Tracking'!Z94),"", '2. Wafer Tracking'!Z94)</f>
        <v/>
      </c>
      <c r="E75" s="596" t="str">
        <f>IF(ISBLANK('2. Wafer Tracking'!AA94),"", '2. Wafer Tracking'!AA94)</f>
        <v/>
      </c>
      <c r="F75" s="653" t="str">
        <f>IF(ISBLANK('2. Wafer Tracking'!AB106),"", '2. Wafer Tracking'!AB106)</f>
        <v/>
      </c>
      <c r="G75" s="597" t="str">
        <f>IF(ISBLANK('2. Wafer Tracking'!AC94),"", '2. Wafer Tracking'!AC94)</f>
        <v/>
      </c>
      <c r="H75" s="596" t="str">
        <f>IF(ISBLANK('2. Wafer Tracking'!AD94),"", '2. Wafer Tracking'!AD94)</f>
        <v/>
      </c>
      <c r="I75" s="653" t="str">
        <f>IF(ISBLANK('2. Wafer Tracking'!AE106),"", '2. Wafer Tracking'!AE106)</f>
        <v/>
      </c>
      <c r="J75" s="327"/>
      <c r="K75" s="327"/>
      <c r="L75" s="145"/>
      <c r="M75" s="328"/>
      <c r="N75" s="326"/>
      <c r="O75" s="326"/>
      <c r="P75" s="326"/>
      <c r="Q75" s="326"/>
      <c r="R75" s="326"/>
      <c r="S75" s="326"/>
      <c r="T75" s="326"/>
      <c r="U75" s="326"/>
      <c r="V75" s="326"/>
      <c r="W75" s="326"/>
      <c r="X75" s="326"/>
      <c r="Y75" s="326"/>
      <c r="Z75" s="326"/>
      <c r="AA75" s="326"/>
      <c r="AB75" s="326"/>
      <c r="AC75" s="244"/>
      <c r="AD75" s="244"/>
      <c r="AE75" s="244"/>
      <c r="AF75" s="244"/>
      <c r="AG75" s="244"/>
      <c r="AH75" s="244"/>
      <c r="AI75" s="244"/>
      <c r="AJ75" s="244"/>
      <c r="AK75" s="244"/>
      <c r="AL75" s="244"/>
      <c r="AM75" s="244"/>
    </row>
    <row r="76" spans="2:39" s="211" customFormat="1" ht="25.5" hidden="1" x14ac:dyDescent="0.2">
      <c r="C76" s="542" t="s">
        <v>515</v>
      </c>
      <c r="D76" s="597" t="str">
        <f>IF(ISBLANK('2. Wafer Tracking'!Z147),"", '2. Wafer Tracking'!Z147)</f>
        <v/>
      </c>
      <c r="E76" s="596" t="str">
        <f>IF(ISBLANK('2. Wafer Tracking'!AA147),"", '2. Wafer Tracking'!AA147)</f>
        <v/>
      </c>
      <c r="F76" s="653" t="str">
        <f>IF(ISBLANK('2. Wafer Tracking'!AB159),"", '2. Wafer Tracking'!AB159)</f>
        <v/>
      </c>
      <c r="G76" s="597" t="str">
        <f>IF(ISBLANK('2. Wafer Tracking'!AC147),"", '2. Wafer Tracking'!AC147)</f>
        <v/>
      </c>
      <c r="H76" s="596" t="str">
        <f>IF(ISBLANK('2. Wafer Tracking'!AD147),"", '2. Wafer Tracking'!AD147)</f>
        <v/>
      </c>
      <c r="I76" s="653" t="str">
        <f>IF(ISBLANK('2. Wafer Tracking'!AE159),"", '2. Wafer Tracking'!AE159)</f>
        <v/>
      </c>
      <c r="J76" s="327"/>
      <c r="K76" s="327"/>
      <c r="L76" s="145"/>
      <c r="M76" s="328"/>
      <c r="N76" s="326"/>
      <c r="O76" s="326"/>
      <c r="P76" s="326"/>
      <c r="Q76" s="326"/>
      <c r="R76" s="326"/>
      <c r="S76" s="326"/>
      <c r="T76" s="326"/>
      <c r="U76" s="326"/>
      <c r="V76" s="326"/>
      <c r="W76" s="326"/>
      <c r="X76" s="326"/>
      <c r="Y76" s="326"/>
      <c r="Z76" s="326"/>
      <c r="AA76" s="326"/>
      <c r="AB76" s="326"/>
      <c r="AC76" s="244"/>
      <c r="AD76" s="244"/>
      <c r="AE76" s="244"/>
      <c r="AF76" s="244"/>
      <c r="AG76" s="244"/>
      <c r="AH76" s="244"/>
      <c r="AI76" s="244"/>
      <c r="AJ76" s="244"/>
      <c r="AK76" s="244"/>
      <c r="AL76" s="244"/>
      <c r="AM76" s="244"/>
    </row>
    <row r="77" spans="2:39" s="211" customFormat="1" ht="25.5" hidden="1" x14ac:dyDescent="0.2">
      <c r="C77" s="543" t="s">
        <v>516</v>
      </c>
      <c r="D77" s="598" t="str">
        <f>IF(ISBLANK('2. Wafer Tracking'!Z200),"", '2. Wafer Tracking'!Z200)</f>
        <v/>
      </c>
      <c r="E77" s="654" t="str">
        <f>IF(ISBLANK('2. Wafer Tracking'!AA200),"", '2. Wafer Tracking'!AA200)</f>
        <v/>
      </c>
      <c r="F77" s="655" t="str">
        <f>IF(ISBLANK('2. Wafer Tracking'!AB212),"", '2. Wafer Tracking'!AB212)</f>
        <v/>
      </c>
      <c r="G77" s="598" t="str">
        <f>IF(ISBLANK('2. Wafer Tracking'!AC200),"", '2. Wafer Tracking'!AC200)</f>
        <v/>
      </c>
      <c r="H77" s="654" t="str">
        <f>IF(ISBLANK('2. Wafer Tracking'!AD200),"", '2. Wafer Tracking'!AD200)</f>
        <v/>
      </c>
      <c r="I77" s="655" t="str">
        <f>IF(ISBLANK('2. Wafer Tracking'!AE212),"", '2. Wafer Tracking'!AE212)</f>
        <v/>
      </c>
      <c r="J77" s="327"/>
      <c r="K77" s="327"/>
      <c r="L77" s="145"/>
      <c r="M77" s="328"/>
      <c r="N77" s="326"/>
      <c r="O77" s="326"/>
      <c r="P77" s="326"/>
      <c r="Q77" s="326"/>
      <c r="R77" s="326"/>
      <c r="S77" s="326"/>
      <c r="T77" s="326"/>
      <c r="U77" s="326"/>
      <c r="V77" s="326"/>
      <c r="W77" s="326"/>
      <c r="X77" s="326"/>
      <c r="Y77" s="326"/>
      <c r="Z77" s="326"/>
      <c r="AA77" s="326"/>
      <c r="AB77" s="326"/>
      <c r="AC77" s="244"/>
      <c r="AD77" s="244"/>
      <c r="AE77" s="244"/>
      <c r="AF77" s="244"/>
      <c r="AG77" s="244"/>
      <c r="AH77" s="244"/>
      <c r="AI77" s="244"/>
      <c r="AJ77" s="244"/>
      <c r="AK77" s="244"/>
      <c r="AL77" s="244"/>
      <c r="AM77" s="244"/>
    </row>
    <row r="78" spans="2:39" s="291" customFormat="1" ht="15" hidden="1" x14ac:dyDescent="0.2">
      <c r="C78" s="649"/>
      <c r="D78" s="650"/>
      <c r="E78" s="650"/>
      <c r="F78" s="326"/>
      <c r="G78" s="326"/>
      <c r="H78" s="326"/>
      <c r="I78" s="326"/>
      <c r="J78" s="327"/>
      <c r="K78" s="327"/>
      <c r="L78" s="145"/>
      <c r="M78" s="328"/>
      <c r="N78" s="326"/>
      <c r="O78" s="326"/>
      <c r="P78" s="326"/>
      <c r="Q78" s="326"/>
      <c r="R78" s="326"/>
      <c r="S78" s="326"/>
      <c r="T78" s="326"/>
      <c r="U78" s="326"/>
      <c r="V78" s="326"/>
      <c r="W78" s="326"/>
      <c r="X78" s="326"/>
      <c r="Y78" s="326"/>
      <c r="Z78" s="326"/>
      <c r="AA78" s="326"/>
      <c r="AB78" s="326"/>
      <c r="AC78" s="244"/>
      <c r="AD78" s="244"/>
      <c r="AE78" s="244"/>
      <c r="AF78" s="244"/>
      <c r="AG78" s="244"/>
      <c r="AH78" s="244"/>
      <c r="AI78" s="244"/>
      <c r="AJ78" s="244"/>
      <c r="AK78" s="244"/>
      <c r="AL78" s="244"/>
      <c r="AM78" s="244"/>
    </row>
    <row r="79" spans="2:39" s="291" customFormat="1" ht="15" x14ac:dyDescent="0.2">
      <c r="C79" s="649"/>
      <c r="D79" s="650"/>
      <c r="E79" s="650"/>
      <c r="F79" s="326"/>
      <c r="G79" s="326"/>
      <c r="H79" s="326"/>
      <c r="I79" s="326"/>
      <c r="J79" s="327"/>
      <c r="K79" s="327"/>
      <c r="L79" s="145"/>
      <c r="M79" s="328"/>
      <c r="N79" s="326"/>
      <c r="O79" s="326"/>
      <c r="P79" s="326"/>
      <c r="Q79" s="326"/>
      <c r="R79" s="326"/>
      <c r="S79" s="326"/>
      <c r="T79" s="326"/>
      <c r="U79" s="326"/>
      <c r="V79" s="326"/>
      <c r="W79" s="326"/>
      <c r="X79" s="326"/>
      <c r="Y79" s="326"/>
      <c r="Z79" s="326"/>
      <c r="AA79" s="326"/>
      <c r="AB79" s="326"/>
      <c r="AC79" s="244"/>
      <c r="AD79" s="244"/>
      <c r="AE79" s="244"/>
      <c r="AF79" s="244"/>
      <c r="AG79" s="244"/>
      <c r="AH79" s="244"/>
      <c r="AI79" s="244"/>
      <c r="AJ79" s="244"/>
      <c r="AK79" s="244"/>
      <c r="AL79" s="244"/>
      <c r="AM79" s="244"/>
    </row>
    <row r="80" spans="2:39" s="244" customFormat="1" x14ac:dyDescent="0.2">
      <c r="B80" s="219" t="s">
        <v>369</v>
      </c>
      <c r="C80" s="242"/>
      <c r="D80" s="242"/>
      <c r="E80" s="242"/>
      <c r="F80" s="242"/>
      <c r="G80" s="242"/>
      <c r="H80" s="242"/>
      <c r="I80" s="344"/>
      <c r="J80" s="326"/>
      <c r="K80" s="326"/>
      <c r="L80" s="326"/>
      <c r="M80" s="326"/>
      <c r="N80" s="326"/>
      <c r="O80" s="326"/>
      <c r="P80" s="326"/>
      <c r="Q80" s="326"/>
      <c r="R80" s="326"/>
      <c r="S80" s="326"/>
      <c r="T80" s="326"/>
      <c r="U80" s="326"/>
      <c r="V80" s="326"/>
      <c r="W80" s="326"/>
      <c r="X80" s="326"/>
      <c r="Y80" s="326"/>
      <c r="Z80" s="326"/>
      <c r="AA80" s="326"/>
      <c r="AB80" s="326"/>
    </row>
    <row r="81" spans="3:39" s="208" customFormat="1" ht="54" customHeight="1" x14ac:dyDescent="0.2">
      <c r="C81" s="209"/>
      <c r="D81" s="591" t="s">
        <v>370</v>
      </c>
      <c r="E81" s="592" t="s">
        <v>350</v>
      </c>
      <c r="F81" s="593" t="s">
        <v>371</v>
      </c>
      <c r="G81" s="592" t="s">
        <v>352</v>
      </c>
      <c r="H81" s="593" t="s">
        <v>372</v>
      </c>
      <c r="I81" s="594" t="s">
        <v>354</v>
      </c>
      <c r="J81" s="226"/>
      <c r="K81" s="226"/>
      <c r="L81" s="226"/>
      <c r="M81" s="226"/>
      <c r="N81" s="226"/>
      <c r="O81" s="226"/>
      <c r="P81" s="226"/>
      <c r="Q81" s="226"/>
      <c r="R81" s="226"/>
      <c r="S81" s="226"/>
      <c r="T81" s="226"/>
      <c r="U81" s="226"/>
      <c r="V81" s="226"/>
      <c r="W81" s="226"/>
      <c r="X81" s="226"/>
      <c r="Y81" s="226"/>
      <c r="Z81" s="226"/>
      <c r="AA81" s="226"/>
      <c r="AB81" s="226"/>
      <c r="AC81" s="240"/>
      <c r="AD81" s="240"/>
      <c r="AE81" s="240"/>
      <c r="AF81" s="240"/>
      <c r="AG81" s="240"/>
      <c r="AH81" s="240"/>
      <c r="AI81" s="240"/>
      <c r="AJ81" s="240"/>
      <c r="AK81" s="240"/>
      <c r="AL81" s="240"/>
      <c r="AM81" s="240"/>
    </row>
    <row r="82" spans="3:39" s="211" customFormat="1" ht="25.5" x14ac:dyDescent="0.2">
      <c r="C82" s="541" t="s">
        <v>513</v>
      </c>
      <c r="D82" s="599" t="str">
        <f>IF(ISBLANK('2. Wafer Tracking'!B58),"",'2. Wafer Tracking'!B58)</f>
        <v/>
      </c>
      <c r="E82" s="685" t="str">
        <f>IF(ISBLANK('2. Wafer Tracking'!C70),"",'2. Wafer Tracking'!C70)</f>
        <v/>
      </c>
      <c r="F82" s="686" t="str">
        <f>IF(ISBLANK('2. Wafer Tracking'!D58),"",'2. Wafer Tracking'!D58)</f>
        <v/>
      </c>
      <c r="G82" s="685" t="str">
        <f>IF(ISBLANK('2. Wafer Tracking'!E70),"",'2. Wafer Tracking'!E70)</f>
        <v/>
      </c>
      <c r="H82" s="686" t="str">
        <f>IF(ISBLANK('2. Wafer Tracking'!F58),"",'2. Wafer Tracking'!F58)</f>
        <v/>
      </c>
      <c r="I82" s="687" t="str">
        <f>IF(ISBLANK('2. Wafer Tracking'!G70),"",'2. Wafer Tracking'!G70)</f>
        <v/>
      </c>
      <c r="J82" s="327"/>
      <c r="K82" s="327"/>
      <c r="L82" s="145"/>
      <c r="M82" s="328"/>
      <c r="N82" s="326"/>
      <c r="O82" s="326"/>
      <c r="P82" s="326"/>
      <c r="Q82" s="326"/>
      <c r="R82" s="326"/>
      <c r="S82" s="326"/>
      <c r="T82" s="326"/>
      <c r="U82" s="326"/>
      <c r="V82" s="326"/>
      <c r="W82" s="326"/>
      <c r="X82" s="326"/>
      <c r="Y82" s="326"/>
      <c r="Z82" s="326"/>
      <c r="AA82" s="326"/>
      <c r="AB82" s="326"/>
      <c r="AC82" s="244"/>
      <c r="AD82" s="244"/>
      <c r="AE82" s="244"/>
      <c r="AF82" s="244"/>
      <c r="AG82" s="244"/>
      <c r="AH82" s="244"/>
      <c r="AI82" s="244"/>
      <c r="AJ82" s="244"/>
      <c r="AK82" s="244"/>
      <c r="AL82" s="244"/>
      <c r="AM82" s="244"/>
    </row>
    <row r="83" spans="3:39" s="211" customFormat="1" ht="25.5" x14ac:dyDescent="0.2">
      <c r="C83" s="542" t="s">
        <v>514</v>
      </c>
      <c r="D83" s="603" t="str">
        <f>IF(ISBLANK('2. Wafer Tracking'!B111),"",'2. Wafer Tracking'!B111)</f>
        <v/>
      </c>
      <c r="E83" s="688" t="str">
        <f>IF(ISBLANK('2. Wafer Tracking'!C123),"",'2. Wafer Tracking'!C123)</f>
        <v/>
      </c>
      <c r="F83" s="689" t="str">
        <f>IF(ISBLANK('2. Wafer Tracking'!D111),"",'2. Wafer Tracking'!D111)</f>
        <v/>
      </c>
      <c r="G83" s="688" t="str">
        <f>IF(ISBLANK('2. Wafer Tracking'!E123),"",'2. Wafer Tracking'!E123)</f>
        <v/>
      </c>
      <c r="H83" s="689" t="str">
        <f>IF(ISBLANK('2. Wafer Tracking'!F111),"",'2. Wafer Tracking'!F111)</f>
        <v/>
      </c>
      <c r="I83" s="690" t="str">
        <f>IF(ISBLANK('2. Wafer Tracking'!G123),"",'2. Wafer Tracking'!G123)</f>
        <v/>
      </c>
      <c r="J83" s="327"/>
      <c r="K83" s="327"/>
      <c r="L83" s="145"/>
      <c r="M83" s="328"/>
      <c r="N83" s="326"/>
      <c r="O83" s="326"/>
      <c r="P83" s="326"/>
      <c r="Q83" s="326"/>
      <c r="R83" s="326"/>
      <c r="S83" s="326"/>
      <c r="T83" s="326"/>
      <c r="U83" s="326"/>
      <c r="V83" s="326"/>
      <c r="W83" s="326"/>
      <c r="X83" s="326"/>
      <c r="Y83" s="326"/>
      <c r="Z83" s="326"/>
      <c r="AA83" s="326"/>
      <c r="AB83" s="326"/>
      <c r="AC83" s="244"/>
      <c r="AD83" s="244"/>
      <c r="AE83" s="244"/>
      <c r="AF83" s="244"/>
      <c r="AG83" s="244"/>
      <c r="AH83" s="244"/>
      <c r="AI83" s="244"/>
      <c r="AJ83" s="244"/>
      <c r="AK83" s="244"/>
      <c r="AL83" s="244"/>
      <c r="AM83" s="244"/>
    </row>
    <row r="84" spans="3:39" s="211" customFormat="1" ht="25.5" x14ac:dyDescent="0.2">
      <c r="C84" s="542" t="s">
        <v>515</v>
      </c>
      <c r="D84" s="603" t="str">
        <f>IF(ISBLANK('2. Wafer Tracking'!B164),"",'2. Wafer Tracking'!B164)</f>
        <v/>
      </c>
      <c r="E84" s="688" t="str">
        <f>IF(ISBLANK('2. Wafer Tracking'!C176),"",'2. Wafer Tracking'!C176)</f>
        <v/>
      </c>
      <c r="F84" s="689" t="str">
        <f>IF(ISBLANK('2. Wafer Tracking'!D164),"",'2. Wafer Tracking'!D164)</f>
        <v/>
      </c>
      <c r="G84" s="688" t="str">
        <f>IF(ISBLANK('2. Wafer Tracking'!E176),"",'2. Wafer Tracking'!E176)</f>
        <v/>
      </c>
      <c r="H84" s="689" t="str">
        <f>IF(ISBLANK('2. Wafer Tracking'!F164),"",'2. Wafer Tracking'!F164)</f>
        <v/>
      </c>
      <c r="I84" s="690" t="str">
        <f>IF(ISBLANK('2. Wafer Tracking'!G176),"",'2. Wafer Tracking'!G176)</f>
        <v/>
      </c>
      <c r="J84" s="327"/>
      <c r="K84" s="327"/>
      <c r="L84" s="145"/>
      <c r="M84" s="328"/>
      <c r="N84" s="326"/>
      <c r="O84" s="326"/>
      <c r="P84" s="326"/>
      <c r="Q84" s="326"/>
      <c r="R84" s="326"/>
      <c r="S84" s="326"/>
      <c r="T84" s="326"/>
      <c r="U84" s="326"/>
      <c r="V84" s="326"/>
      <c r="W84" s="326"/>
      <c r="X84" s="326"/>
      <c r="Y84" s="326"/>
      <c r="Z84" s="326"/>
      <c r="AA84" s="326"/>
      <c r="AB84" s="326"/>
      <c r="AC84" s="244"/>
      <c r="AD84" s="244"/>
      <c r="AE84" s="244"/>
      <c r="AF84" s="244"/>
      <c r="AG84" s="244"/>
      <c r="AH84" s="244"/>
      <c r="AI84" s="244"/>
      <c r="AJ84" s="244"/>
      <c r="AK84" s="244"/>
      <c r="AL84" s="244"/>
      <c r="AM84" s="244"/>
    </row>
    <row r="85" spans="3:39" s="211" customFormat="1" ht="25.5" x14ac:dyDescent="0.2">
      <c r="C85" s="543" t="s">
        <v>516</v>
      </c>
      <c r="D85" s="604" t="str">
        <f>IF(ISBLANK('2. Wafer Tracking'!B217),"",'2. Wafer Tracking'!B217)</f>
        <v/>
      </c>
      <c r="E85" s="683" t="str">
        <f>IF(ISBLANK('2. Wafer Tracking'!C229),"",'2. Wafer Tracking'!C229)</f>
        <v/>
      </c>
      <c r="F85" s="691" t="str">
        <f>IF(ISBLANK('2. Wafer Tracking'!D217),"",'2. Wafer Tracking'!D217)</f>
        <v/>
      </c>
      <c r="G85" s="683" t="str">
        <f>IF(ISBLANK('2. Wafer Tracking'!E229),"",'2. Wafer Tracking'!E229)</f>
        <v/>
      </c>
      <c r="H85" s="691" t="str">
        <f>IF(ISBLANK('2. Wafer Tracking'!F217),"",'2. Wafer Tracking'!F217)</f>
        <v/>
      </c>
      <c r="I85" s="692" t="str">
        <f>IF(ISBLANK('2. Wafer Tracking'!G229),"",'2. Wafer Tracking'!G229)</f>
        <v/>
      </c>
      <c r="J85" s="327"/>
      <c r="K85" s="327"/>
      <c r="L85" s="145"/>
      <c r="M85" s="328"/>
      <c r="N85" s="326"/>
      <c r="O85" s="326"/>
      <c r="P85" s="326"/>
      <c r="Q85" s="326"/>
      <c r="R85" s="326"/>
      <c r="S85" s="326"/>
      <c r="T85" s="326"/>
      <c r="U85" s="326"/>
      <c r="V85" s="326"/>
      <c r="W85" s="326"/>
      <c r="X85" s="326"/>
      <c r="Y85" s="326"/>
      <c r="Z85" s="326"/>
      <c r="AA85" s="326"/>
      <c r="AB85" s="326"/>
      <c r="AC85" s="244"/>
      <c r="AD85" s="244"/>
      <c r="AE85" s="244"/>
      <c r="AF85" s="244"/>
      <c r="AG85" s="244"/>
      <c r="AH85" s="244"/>
      <c r="AI85" s="244"/>
      <c r="AJ85" s="244"/>
      <c r="AK85" s="244"/>
      <c r="AL85" s="244"/>
      <c r="AM85" s="244"/>
    </row>
    <row r="86" spans="3:39" s="211" customFormat="1" x14ac:dyDescent="0.2">
      <c r="C86" s="291"/>
      <c r="D86" s="326"/>
      <c r="E86" s="326"/>
      <c r="F86" s="326"/>
      <c r="G86" s="326"/>
      <c r="H86" s="326"/>
      <c r="I86" s="326"/>
      <c r="J86" s="327"/>
      <c r="K86" s="327"/>
      <c r="L86" s="293"/>
      <c r="M86" s="328"/>
      <c r="N86" s="326"/>
      <c r="O86" s="326"/>
      <c r="P86" s="326"/>
      <c r="Q86" s="326"/>
      <c r="R86" s="326"/>
      <c r="S86" s="326"/>
      <c r="T86" s="326"/>
      <c r="U86" s="326"/>
      <c r="V86" s="326"/>
      <c r="W86" s="326"/>
      <c r="X86" s="326"/>
      <c r="Y86" s="326"/>
      <c r="Z86" s="326"/>
      <c r="AA86" s="326"/>
      <c r="AB86" s="326"/>
      <c r="AC86" s="244"/>
      <c r="AD86" s="244"/>
      <c r="AE86" s="244"/>
      <c r="AF86" s="244"/>
      <c r="AG86" s="244"/>
      <c r="AH86" s="244"/>
      <c r="AI86" s="244"/>
      <c r="AJ86" s="244"/>
      <c r="AK86" s="244"/>
      <c r="AL86" s="244"/>
      <c r="AM86" s="244"/>
    </row>
    <row r="87" spans="3:39" s="208" customFormat="1" ht="70.5" hidden="1" customHeight="1" x14ac:dyDescent="0.2">
      <c r="C87" s="209"/>
      <c r="D87" s="443" t="s">
        <v>373</v>
      </c>
      <c r="E87" s="443" t="s">
        <v>356</v>
      </c>
      <c r="F87" s="588" t="s">
        <v>374</v>
      </c>
      <c r="G87" s="443" t="s">
        <v>358</v>
      </c>
      <c r="H87" s="588" t="s">
        <v>375</v>
      </c>
      <c r="I87" s="590" t="s">
        <v>360</v>
      </c>
      <c r="J87" s="226"/>
      <c r="K87" s="226"/>
      <c r="L87" s="226"/>
      <c r="M87" s="226"/>
      <c r="N87" s="226"/>
      <c r="O87" s="226"/>
      <c r="P87" s="226"/>
      <c r="Q87" s="226"/>
      <c r="R87" s="226"/>
      <c r="S87" s="226"/>
      <c r="T87" s="226"/>
      <c r="U87" s="226"/>
      <c r="V87" s="226"/>
      <c r="W87" s="226"/>
      <c r="X87" s="226"/>
      <c r="Y87" s="226"/>
      <c r="Z87" s="226"/>
      <c r="AA87" s="226"/>
      <c r="AB87" s="226"/>
      <c r="AC87" s="240"/>
      <c r="AD87" s="240"/>
      <c r="AE87" s="240"/>
      <c r="AF87" s="240"/>
      <c r="AG87" s="240"/>
      <c r="AH87" s="240"/>
      <c r="AI87" s="240"/>
      <c r="AJ87" s="240"/>
      <c r="AK87" s="240"/>
      <c r="AL87" s="240"/>
      <c r="AM87" s="240"/>
    </row>
    <row r="88" spans="3:39" s="211" customFormat="1" ht="25.5" hidden="1" x14ac:dyDescent="0.2">
      <c r="C88" s="541" t="s">
        <v>513</v>
      </c>
      <c r="D88" s="599" t="str">
        <f>IF(ISBLANK('2. Wafer Tracking'!H58),"",'2. Wafer Tracking'!H58)</f>
        <v/>
      </c>
      <c r="E88" s="600" t="str">
        <f>IF(ISBLANK('2. Wafer Tracking'!I70),"", '2. Wafer Tracking'!I70)</f>
        <v/>
      </c>
      <c r="F88" s="601" t="str">
        <f>IF(ISBLANK('2. Wafer Tracking'!J58),"", '2. Wafer Tracking'!J58)</f>
        <v/>
      </c>
      <c r="G88" s="600" t="str">
        <f>IF(ISBLANK('2. Wafer Tracking'!K70),"", '2. Wafer Tracking'!K70)</f>
        <v/>
      </c>
      <c r="H88" s="601" t="str">
        <f>IF(ISBLANK('2. Wafer Tracking'!L58),"", '2. Wafer Tracking'!L58)</f>
        <v/>
      </c>
      <c r="I88" s="602" t="str">
        <f>IF(ISBLANK('2. Wafer Tracking'!M70),"", '2. Wafer Tracking'!M70)</f>
        <v/>
      </c>
      <c r="J88" s="327"/>
      <c r="K88" s="327"/>
      <c r="L88" s="145"/>
      <c r="M88" s="328"/>
      <c r="N88" s="326"/>
      <c r="O88" s="326"/>
      <c r="P88" s="326"/>
      <c r="Q88" s="326"/>
      <c r="R88" s="326"/>
      <c r="S88" s="326"/>
      <c r="T88" s="326"/>
      <c r="U88" s="326"/>
      <c r="V88" s="326"/>
      <c r="W88" s="326"/>
      <c r="X88" s="326"/>
      <c r="Y88" s="326"/>
      <c r="Z88" s="326"/>
      <c r="AA88" s="326"/>
      <c r="AB88" s="326"/>
      <c r="AC88" s="244"/>
      <c r="AD88" s="244"/>
      <c r="AE88" s="244"/>
      <c r="AF88" s="244"/>
      <c r="AG88" s="244"/>
      <c r="AH88" s="244"/>
      <c r="AI88" s="244"/>
      <c r="AJ88" s="244"/>
      <c r="AK88" s="244"/>
      <c r="AL88" s="244"/>
      <c r="AM88" s="244"/>
    </row>
    <row r="89" spans="3:39" s="211" customFormat="1" ht="25.5" hidden="1" x14ac:dyDescent="0.2">
      <c r="C89" s="542" t="s">
        <v>514</v>
      </c>
      <c r="D89" s="603" t="str">
        <f>IF(ISBLANK('2. Wafer Tracking'!H111),"", '2. Wafer Tracking'!H111)</f>
        <v/>
      </c>
      <c r="E89" s="600" t="str">
        <f>IF(ISBLANK('2. Wafer Tracking'!I123),"", '2. Wafer Tracking'!I123)</f>
        <v/>
      </c>
      <c r="F89" s="601" t="str">
        <f>IF(ISBLANK('2. Wafer Tracking'!J111),"", '2. Wafer Tracking'!J111)</f>
        <v/>
      </c>
      <c r="G89" s="600" t="str">
        <f>IF(ISBLANK('2. Wafer Tracking'!K123),"", '2. Wafer Tracking'!K123)</f>
        <v/>
      </c>
      <c r="H89" s="601" t="str">
        <f>IF(ISBLANK('2. Wafer Tracking'!L111),"", '2. Wafer Tracking'!L111)</f>
        <v/>
      </c>
      <c r="I89" s="602" t="str">
        <f>IF(ISBLANK('2. Wafer Tracking'!M123),"", '2. Wafer Tracking'!M123)</f>
        <v/>
      </c>
      <c r="J89" s="327"/>
      <c r="K89" s="327"/>
      <c r="L89" s="145"/>
      <c r="M89" s="328"/>
      <c r="N89" s="326"/>
      <c r="O89" s="326"/>
      <c r="P89" s="326"/>
      <c r="Q89" s="326"/>
      <c r="R89" s="326"/>
      <c r="S89" s="326"/>
      <c r="T89" s="326"/>
      <c r="U89" s="326"/>
      <c r="V89" s="326"/>
      <c r="W89" s="326"/>
      <c r="X89" s="326"/>
      <c r="Y89" s="326"/>
      <c r="Z89" s="326"/>
      <c r="AA89" s="326"/>
      <c r="AB89" s="326"/>
      <c r="AC89" s="244"/>
      <c r="AD89" s="244"/>
      <c r="AE89" s="244"/>
      <c r="AF89" s="244"/>
      <c r="AG89" s="244"/>
      <c r="AH89" s="244"/>
      <c r="AI89" s="244"/>
      <c r="AJ89" s="244"/>
      <c r="AK89" s="244"/>
      <c r="AL89" s="244"/>
      <c r="AM89" s="244"/>
    </row>
    <row r="90" spans="3:39" s="211" customFormat="1" ht="25.5" hidden="1" x14ac:dyDescent="0.2">
      <c r="C90" s="542" t="s">
        <v>515</v>
      </c>
      <c r="D90" s="603" t="str">
        <f>IF(ISBLANK('2. Wafer Tracking'!H164),"", '2. Wafer Tracking'!H164)</f>
        <v/>
      </c>
      <c r="E90" s="600" t="str">
        <f>IF(ISBLANK('2. Wafer Tracking'!I176),"",'2. Wafer Tracking'!I176)</f>
        <v/>
      </c>
      <c r="F90" s="601" t="str">
        <f>IF(ISBLANK('2. Wafer Tracking'!J164),"", '2. Wafer Tracking'!J164)</f>
        <v/>
      </c>
      <c r="G90" s="600" t="str">
        <f>IF(ISBLANK('2. Wafer Tracking'!K176),"", '2. Wafer Tracking'!K176)</f>
        <v/>
      </c>
      <c r="H90" s="601" t="str">
        <f>IF(ISBLANK('2. Wafer Tracking'!L164),"", '2. Wafer Tracking'!L164)</f>
        <v/>
      </c>
      <c r="I90" s="602" t="str">
        <f>IF(ISBLANK('2. Wafer Tracking'!M176),"", '2. Wafer Tracking'!M176)</f>
        <v/>
      </c>
      <c r="J90" s="327"/>
      <c r="K90" s="327"/>
      <c r="L90" s="145"/>
      <c r="M90" s="328"/>
      <c r="N90" s="326"/>
      <c r="O90" s="326"/>
      <c r="P90" s="326"/>
      <c r="Q90" s="326"/>
      <c r="R90" s="326"/>
      <c r="S90" s="326"/>
      <c r="T90" s="326"/>
      <c r="U90" s="326"/>
      <c r="V90" s="326"/>
      <c r="W90" s="326"/>
      <c r="X90" s="326"/>
      <c r="Y90" s="326"/>
      <c r="Z90" s="326"/>
      <c r="AA90" s="326"/>
      <c r="AB90" s="326"/>
      <c r="AC90" s="244"/>
      <c r="AD90" s="244"/>
      <c r="AE90" s="244"/>
      <c r="AF90" s="244"/>
      <c r="AG90" s="244"/>
      <c r="AH90" s="244"/>
      <c r="AI90" s="244"/>
      <c r="AJ90" s="244"/>
      <c r="AK90" s="244"/>
      <c r="AL90" s="244"/>
      <c r="AM90" s="244"/>
    </row>
    <row r="91" spans="3:39" s="211" customFormat="1" ht="25.5" hidden="1" x14ac:dyDescent="0.2">
      <c r="C91" s="543" t="s">
        <v>516</v>
      </c>
      <c r="D91" s="604" t="str">
        <f>IF(ISBLANK('2. Wafer Tracking'!H217),"", '2. Wafer Tracking'!H217)</f>
        <v/>
      </c>
      <c r="E91" s="605" t="str">
        <f>IF(ISBLANK('2. Wafer Tracking'!I229),"", '2. Wafer Tracking'!I229)</f>
        <v/>
      </c>
      <c r="F91" s="606" t="str">
        <f>IF(ISBLANK('2. Wafer Tracking'!J217),"", '2. Wafer Tracking'!J217)</f>
        <v/>
      </c>
      <c r="G91" s="607" t="str">
        <f>IF(ISBLANK('2. Wafer Tracking'!K229),"", '2. Wafer Tracking'!K229)</f>
        <v/>
      </c>
      <c r="H91" s="606" t="str">
        <f>IF(ISBLANK('2. Wafer Tracking'!L217),"", '2. Wafer Tracking'!L217)</f>
        <v/>
      </c>
      <c r="I91" s="608" t="str">
        <f>IF(ISBLANK('2. Wafer Tracking'!M229),"", '2. Wafer Tracking'!M229)</f>
        <v/>
      </c>
      <c r="J91" s="327"/>
      <c r="K91" s="327"/>
      <c r="L91" s="145"/>
      <c r="M91" s="328"/>
      <c r="N91" s="326"/>
      <c r="O91" s="326"/>
      <c r="P91" s="326"/>
      <c r="Q91" s="326"/>
      <c r="R91" s="326"/>
      <c r="S91" s="326"/>
      <c r="T91" s="326"/>
      <c r="U91" s="326"/>
      <c r="V91" s="326"/>
      <c r="W91" s="326"/>
      <c r="X91" s="326"/>
      <c r="Y91" s="326"/>
      <c r="Z91" s="326"/>
      <c r="AA91" s="326"/>
      <c r="AB91" s="326"/>
      <c r="AC91" s="244"/>
      <c r="AD91" s="244"/>
      <c r="AE91" s="244"/>
      <c r="AF91" s="244"/>
      <c r="AG91" s="244"/>
      <c r="AH91" s="244"/>
      <c r="AI91" s="244"/>
      <c r="AJ91" s="244"/>
      <c r="AK91" s="244"/>
      <c r="AL91" s="244"/>
      <c r="AM91" s="244"/>
    </row>
    <row r="92" spans="3:39" s="208" customFormat="1" hidden="1" x14ac:dyDescent="0.2">
      <c r="C92" s="329"/>
      <c r="D92" s="330"/>
      <c r="E92" s="214"/>
      <c r="F92" s="214"/>
      <c r="G92" s="236"/>
      <c r="O92" s="240"/>
      <c r="P92" s="240"/>
      <c r="Q92" s="240"/>
      <c r="R92" s="240"/>
      <c r="S92" s="343"/>
      <c r="T92" s="240"/>
      <c r="U92" s="240"/>
      <c r="V92" s="240"/>
      <c r="W92" s="240"/>
      <c r="X92" s="240"/>
      <c r="Y92" s="240"/>
      <c r="Z92" s="240"/>
      <c r="AA92" s="240"/>
      <c r="AB92" s="240"/>
      <c r="AC92" s="240"/>
      <c r="AD92" s="240"/>
      <c r="AE92" s="240"/>
      <c r="AF92" s="240"/>
      <c r="AG92" s="240"/>
      <c r="AH92" s="240"/>
      <c r="AI92" s="240"/>
      <c r="AJ92" s="240"/>
      <c r="AK92" s="240"/>
      <c r="AL92" s="240"/>
      <c r="AM92" s="240"/>
    </row>
    <row r="93" spans="3:39" s="208" customFormat="1" ht="70.5" hidden="1" customHeight="1" x14ac:dyDescent="0.2">
      <c r="C93" s="209"/>
      <c r="D93" s="443" t="s">
        <v>376</v>
      </c>
      <c r="E93" s="443" t="s">
        <v>362</v>
      </c>
      <c r="F93" s="588" t="s">
        <v>377</v>
      </c>
      <c r="G93" s="443" t="s">
        <v>364</v>
      </c>
      <c r="H93" s="588" t="s">
        <v>378</v>
      </c>
      <c r="I93" s="589" t="s">
        <v>366</v>
      </c>
      <c r="J93" s="226"/>
      <c r="K93" s="226"/>
      <c r="L93" s="226"/>
      <c r="M93" s="226"/>
      <c r="N93" s="226"/>
      <c r="O93" s="226"/>
      <c r="P93" s="226"/>
      <c r="Q93" s="226"/>
      <c r="R93" s="226"/>
      <c r="S93" s="226"/>
      <c r="T93" s="226"/>
      <c r="U93" s="226"/>
      <c r="V93" s="226"/>
      <c r="W93" s="226"/>
      <c r="X93" s="226"/>
      <c r="Y93" s="226"/>
      <c r="Z93" s="226"/>
      <c r="AA93" s="226"/>
      <c r="AB93" s="226"/>
      <c r="AC93" s="240"/>
      <c r="AD93" s="240"/>
      <c r="AE93" s="240"/>
      <c r="AF93" s="240"/>
      <c r="AG93" s="240"/>
      <c r="AH93" s="240"/>
      <c r="AI93" s="240"/>
      <c r="AJ93" s="240"/>
      <c r="AK93" s="240"/>
      <c r="AL93" s="240"/>
      <c r="AM93" s="240"/>
    </row>
    <row r="94" spans="3:39" s="211" customFormat="1" ht="25.5" hidden="1" x14ac:dyDescent="0.2">
      <c r="C94" s="541" t="s">
        <v>513</v>
      </c>
      <c r="D94" s="599" t="str">
        <f>IF(ISBLANK('2. Wafer Tracking'!N58),"", '2. Wafer Tracking'!N58)</f>
        <v/>
      </c>
      <c r="E94" s="600" t="str">
        <f>IF(ISBLANK('2. Wafer Tracking'!O70),"", '2. Wafer Tracking'!O70)</f>
        <v/>
      </c>
      <c r="F94" s="601" t="str">
        <f>IF(ISBLANK('2. Wafer Tracking'!P58),"", '2. Wafer Tracking'!P58)</f>
        <v/>
      </c>
      <c r="G94" s="600" t="str">
        <f>IF(ISBLANK('2. Wafer Tracking'!Q70),"", '2. Wafer Tracking'!Q70)</f>
        <v/>
      </c>
      <c r="H94" s="601" t="str">
        <f>IF(ISBLANK('2. Wafer Tracking'!R58),"", '2. Wafer Tracking'!R58)</f>
        <v/>
      </c>
      <c r="I94" s="609" t="str">
        <f>IF(ISBLANK('2. Wafer Tracking'!S70),"",'2. Wafer Tracking'!S70)</f>
        <v/>
      </c>
      <c r="J94" s="327"/>
      <c r="K94" s="327"/>
      <c r="L94" s="145"/>
      <c r="M94" s="328"/>
      <c r="N94" s="326"/>
      <c r="O94" s="326"/>
      <c r="P94" s="326"/>
      <c r="Q94" s="326"/>
      <c r="R94" s="326"/>
      <c r="S94" s="326"/>
      <c r="T94" s="326"/>
      <c r="U94" s="326"/>
      <c r="V94" s="326"/>
      <c r="W94" s="326"/>
      <c r="X94" s="326"/>
      <c r="Y94" s="326"/>
      <c r="Z94" s="326"/>
      <c r="AA94" s="326"/>
      <c r="AB94" s="326"/>
      <c r="AC94" s="244"/>
      <c r="AD94" s="244"/>
      <c r="AE94" s="244"/>
      <c r="AF94" s="244"/>
      <c r="AG94" s="244"/>
      <c r="AH94" s="244"/>
      <c r="AI94" s="244"/>
      <c r="AJ94" s="244"/>
      <c r="AK94" s="244"/>
      <c r="AL94" s="244"/>
      <c r="AM94" s="244"/>
    </row>
    <row r="95" spans="3:39" s="211" customFormat="1" ht="25.5" hidden="1" x14ac:dyDescent="0.2">
      <c r="C95" s="542" t="s">
        <v>514</v>
      </c>
      <c r="D95" s="603" t="str">
        <f>IF(ISBLANK('2. Wafer Tracking'!N111),"", '2. Wafer Tracking'!N111)</f>
        <v/>
      </c>
      <c r="E95" s="600" t="str">
        <f>IF(ISBLANK('2. Wafer Tracking'!O123),"", '2. Wafer Tracking'!O123)</f>
        <v/>
      </c>
      <c r="F95" s="601" t="str">
        <f>IF(ISBLANK('2. Wafer Tracking'!P111),"", '2. Wafer Tracking'!P111)</f>
        <v/>
      </c>
      <c r="G95" s="600" t="str">
        <f>IF(ISBLANK('2. Wafer Tracking'!Q123),"", '2. Wafer Tracking'!Q123)</f>
        <v/>
      </c>
      <c r="H95" s="601" t="str">
        <f>IF(ISBLANK('2. Wafer Tracking'!R111),"", '2. Wafer Tracking'!R111)</f>
        <v/>
      </c>
      <c r="I95" s="609" t="str">
        <f>IF(ISBLANK('2. Wafer Tracking'!S123),"", '2. Wafer Tracking'!S123)</f>
        <v/>
      </c>
      <c r="J95" s="327"/>
      <c r="K95" s="327"/>
      <c r="L95" s="145"/>
      <c r="M95" s="328"/>
      <c r="N95" s="326"/>
      <c r="O95" s="326"/>
      <c r="P95" s="326"/>
      <c r="Q95" s="326"/>
      <c r="R95" s="326"/>
      <c r="S95" s="326"/>
      <c r="T95" s="326"/>
      <c r="U95" s="326"/>
      <c r="V95" s="326"/>
      <c r="W95" s="326"/>
      <c r="X95" s="326"/>
      <c r="Y95" s="326"/>
      <c r="Z95" s="326"/>
      <c r="AA95" s="326"/>
      <c r="AB95" s="326"/>
      <c r="AC95" s="244"/>
      <c r="AD95" s="244"/>
      <c r="AE95" s="244"/>
      <c r="AF95" s="244"/>
      <c r="AG95" s="244"/>
      <c r="AH95" s="244"/>
      <c r="AI95" s="244"/>
      <c r="AJ95" s="244"/>
      <c r="AK95" s="244"/>
      <c r="AL95" s="244"/>
      <c r="AM95" s="244"/>
    </row>
    <row r="96" spans="3:39" s="211" customFormat="1" ht="25.5" hidden="1" x14ac:dyDescent="0.2">
      <c r="C96" s="542" t="s">
        <v>515</v>
      </c>
      <c r="D96" s="603" t="str">
        <f>IF(ISBLANK('2. Wafer Tracking'!N164),"", '2. Wafer Tracking'!N164)</f>
        <v/>
      </c>
      <c r="E96" s="600" t="str">
        <f>IF(ISBLANK('2. Wafer Tracking'!O176),"", '2. Wafer Tracking'!O176)</f>
        <v/>
      </c>
      <c r="F96" s="601" t="str">
        <f>IF(ISBLANK('2. Wafer Tracking'!P164),"",'2. Wafer Tracking'!P164)</f>
        <v/>
      </c>
      <c r="G96" s="600" t="str">
        <f>IF(ISBLANK('2. Wafer Tracking'!Q176),"",'2. Wafer Tracking'!Q176)</f>
        <v/>
      </c>
      <c r="H96" s="601" t="str">
        <f>IF(ISBLANK('2. Wafer Tracking'!R164),"", '2. Wafer Tracking'!R164)</f>
        <v/>
      </c>
      <c r="I96" s="609" t="str">
        <f>IF(ISBLANK('2. Wafer Tracking'!S176),"", '2. Wafer Tracking'!S176)</f>
        <v/>
      </c>
      <c r="J96" s="327"/>
      <c r="K96" s="327"/>
      <c r="L96" s="145"/>
      <c r="M96" s="328"/>
      <c r="N96" s="326"/>
      <c r="O96" s="326"/>
      <c r="P96" s="326"/>
      <c r="Q96" s="326"/>
      <c r="R96" s="326"/>
      <c r="S96" s="326"/>
      <c r="T96" s="326"/>
      <c r="U96" s="326"/>
      <c r="V96" s="326"/>
      <c r="W96" s="326"/>
      <c r="X96" s="326"/>
      <c r="Y96" s="326"/>
      <c r="Z96" s="326"/>
      <c r="AA96" s="326"/>
      <c r="AB96" s="326"/>
      <c r="AC96" s="244"/>
      <c r="AD96" s="244"/>
      <c r="AE96" s="244"/>
      <c r="AF96" s="244"/>
      <c r="AG96" s="244"/>
      <c r="AH96" s="244"/>
      <c r="AI96" s="244"/>
      <c r="AJ96" s="244"/>
      <c r="AK96" s="244"/>
      <c r="AL96" s="244"/>
      <c r="AM96" s="244"/>
    </row>
    <row r="97" spans="2:39" s="211" customFormat="1" ht="25.5" hidden="1" x14ac:dyDescent="0.2">
      <c r="C97" s="543" t="s">
        <v>516</v>
      </c>
      <c r="D97" s="604" t="str">
        <f>IF(ISBLANK('2. Wafer Tracking'!N217),"", '2. Wafer Tracking'!N217)</f>
        <v/>
      </c>
      <c r="E97" s="605" t="str">
        <f>IF(ISBLANK('2. Wafer Tracking'!O229),"", '2. Wafer Tracking'!O229)</f>
        <v/>
      </c>
      <c r="F97" s="606" t="str">
        <f>IF(ISBLANK('2. Wafer Tracking'!P217),"", '2. Wafer Tracking'!P217)</f>
        <v/>
      </c>
      <c r="G97" s="605" t="str">
        <f>IF(ISBLANK('2. Wafer Tracking'!Q229),"",'2. Wafer Tracking'!Q229)</f>
        <v/>
      </c>
      <c r="H97" s="606" t="str">
        <f>IF(ISBLANK('2. Wafer Tracking'!R217),"", '2. Wafer Tracking'!R217)</f>
        <v/>
      </c>
      <c r="I97" s="607" t="str">
        <f>IF(ISBLANK('2. Wafer Tracking'!S229),"",'2. Wafer Tracking'!S229)</f>
        <v/>
      </c>
      <c r="J97" s="327"/>
      <c r="K97" s="327"/>
      <c r="L97" s="145"/>
      <c r="M97" s="328"/>
      <c r="N97" s="326"/>
      <c r="O97" s="326"/>
      <c r="P97" s="326"/>
      <c r="Q97" s="326"/>
      <c r="R97" s="326"/>
      <c r="S97" s="326"/>
      <c r="T97" s="326"/>
      <c r="U97" s="326"/>
      <c r="V97" s="326"/>
      <c r="W97" s="326"/>
      <c r="X97" s="326"/>
      <c r="Y97" s="326"/>
      <c r="Z97" s="326"/>
      <c r="AA97" s="326"/>
      <c r="AB97" s="326"/>
      <c r="AC97" s="244"/>
      <c r="AD97" s="244"/>
      <c r="AE97" s="244"/>
      <c r="AF97" s="244"/>
      <c r="AG97" s="244"/>
      <c r="AH97" s="244"/>
      <c r="AI97" s="244"/>
      <c r="AJ97" s="244"/>
      <c r="AK97" s="244"/>
      <c r="AL97" s="244"/>
      <c r="AM97" s="244"/>
    </row>
    <row r="98" spans="2:39" s="208" customFormat="1" hidden="1" x14ac:dyDescent="0.2">
      <c r="C98" s="329"/>
      <c r="D98" s="330"/>
      <c r="E98" s="214"/>
      <c r="F98" s="214"/>
      <c r="G98" s="236"/>
      <c r="O98" s="240"/>
      <c r="P98" s="240"/>
      <c r="Q98" s="240"/>
      <c r="R98" s="240"/>
      <c r="S98" s="343"/>
      <c r="T98" s="240"/>
      <c r="U98" s="240"/>
      <c r="V98" s="240"/>
      <c r="W98" s="240"/>
      <c r="X98" s="240"/>
      <c r="Y98" s="240"/>
      <c r="Z98" s="240"/>
      <c r="AA98" s="240"/>
      <c r="AB98" s="240"/>
      <c r="AC98" s="240"/>
      <c r="AD98" s="240"/>
      <c r="AE98" s="240"/>
      <c r="AF98" s="240"/>
      <c r="AG98" s="240"/>
      <c r="AH98" s="240"/>
      <c r="AI98" s="240"/>
      <c r="AJ98" s="240"/>
      <c r="AK98" s="240"/>
      <c r="AL98" s="240"/>
      <c r="AM98" s="240"/>
    </row>
    <row r="99" spans="2:39" s="208" customFormat="1" ht="70.5" hidden="1" customHeight="1" x14ac:dyDescent="0.2">
      <c r="C99" s="209"/>
      <c r="D99" s="443" t="s">
        <v>379</v>
      </c>
      <c r="E99" s="443" t="s">
        <v>368</v>
      </c>
      <c r="F99" s="226"/>
      <c r="G99" s="226"/>
      <c r="H99" s="226"/>
      <c r="I99" s="226"/>
      <c r="J99" s="226"/>
      <c r="K99" s="226"/>
      <c r="L99" s="226"/>
      <c r="M99" s="226"/>
      <c r="N99" s="226"/>
      <c r="O99" s="226"/>
      <c r="P99" s="226"/>
      <c r="Q99" s="226"/>
      <c r="R99" s="226"/>
      <c r="S99" s="226"/>
      <c r="T99" s="226"/>
      <c r="U99" s="226"/>
      <c r="V99" s="226"/>
      <c r="W99" s="226"/>
      <c r="X99" s="226"/>
      <c r="Y99" s="226"/>
      <c r="Z99" s="226"/>
      <c r="AA99" s="226"/>
      <c r="AB99" s="226"/>
      <c r="AC99" s="240"/>
      <c r="AD99" s="240"/>
      <c r="AE99" s="240"/>
      <c r="AF99" s="240"/>
      <c r="AG99" s="240"/>
      <c r="AH99" s="240"/>
      <c r="AI99" s="240"/>
      <c r="AJ99" s="240"/>
      <c r="AK99" s="240"/>
      <c r="AL99" s="240"/>
      <c r="AM99" s="240"/>
    </row>
    <row r="100" spans="2:39" s="211" customFormat="1" ht="25.5" hidden="1" x14ac:dyDescent="0.2">
      <c r="C100" s="541" t="s">
        <v>513</v>
      </c>
      <c r="D100" s="599" t="str">
        <f>IF(ISBLANK('2. Wafer Tracking'!T58),"",'2. Wafer Tracking'!T58)</f>
        <v/>
      </c>
      <c r="E100" s="610" t="str">
        <f>IF(ISBLANK('2. Wafer Tracking'!U70),"", '2. Wafer Tracking'!U70)</f>
        <v/>
      </c>
      <c r="F100" s="326"/>
      <c r="G100" s="326"/>
      <c r="H100" s="326"/>
      <c r="I100" s="326"/>
      <c r="J100" s="327"/>
      <c r="K100" s="327"/>
      <c r="L100" s="145"/>
      <c r="M100" s="328"/>
      <c r="N100" s="326"/>
      <c r="O100" s="326"/>
      <c r="P100" s="326"/>
      <c r="Q100" s="326"/>
      <c r="R100" s="326"/>
      <c r="S100" s="326"/>
      <c r="T100" s="326"/>
      <c r="U100" s="326"/>
      <c r="V100" s="326"/>
      <c r="W100" s="326"/>
      <c r="X100" s="326"/>
      <c r="Y100" s="326"/>
      <c r="Z100" s="326"/>
      <c r="AA100" s="326"/>
      <c r="AB100" s="326"/>
      <c r="AC100" s="244"/>
      <c r="AD100" s="244"/>
      <c r="AE100" s="244"/>
      <c r="AF100" s="244"/>
      <c r="AG100" s="244"/>
      <c r="AH100" s="244"/>
      <c r="AI100" s="244"/>
      <c r="AJ100" s="244"/>
      <c r="AK100" s="244"/>
      <c r="AL100" s="244"/>
      <c r="AM100" s="244"/>
    </row>
    <row r="101" spans="2:39" s="211" customFormat="1" ht="25.5" hidden="1" x14ac:dyDescent="0.2">
      <c r="C101" s="542" t="s">
        <v>514</v>
      </c>
      <c r="D101" s="603" t="str">
        <f>IF(ISBLANK('2. Wafer Tracking'!T111),"", '2. Wafer Tracking'!T111)</f>
        <v/>
      </c>
      <c r="E101" s="611" t="str">
        <f>IF(ISBLANK('2. Wafer Tracking'!U123),"", '2. Wafer Tracking'!U123)</f>
        <v/>
      </c>
      <c r="F101" s="326"/>
      <c r="G101" s="326"/>
      <c r="H101" s="326"/>
      <c r="I101" s="326"/>
      <c r="J101" s="327"/>
      <c r="K101" s="327"/>
      <c r="L101" s="145"/>
      <c r="M101" s="328"/>
      <c r="N101" s="326"/>
      <c r="O101" s="326"/>
      <c r="P101" s="326"/>
      <c r="Q101" s="326"/>
      <c r="R101" s="326"/>
      <c r="S101" s="326"/>
      <c r="T101" s="326"/>
      <c r="U101" s="326"/>
      <c r="V101" s="326"/>
      <c r="W101" s="326"/>
      <c r="X101" s="326"/>
      <c r="Y101" s="326"/>
      <c r="Z101" s="326"/>
      <c r="AA101" s="326"/>
      <c r="AB101" s="326"/>
      <c r="AC101" s="244"/>
      <c r="AD101" s="244"/>
      <c r="AE101" s="244"/>
      <c r="AF101" s="244"/>
      <c r="AG101" s="244"/>
      <c r="AH101" s="244"/>
      <c r="AI101" s="244"/>
      <c r="AJ101" s="244"/>
      <c r="AK101" s="244"/>
      <c r="AL101" s="244"/>
      <c r="AM101" s="244"/>
    </row>
    <row r="102" spans="2:39" s="211" customFormat="1" ht="25.5" hidden="1" x14ac:dyDescent="0.2">
      <c r="C102" s="542" t="s">
        <v>515</v>
      </c>
      <c r="D102" s="603" t="str">
        <f>IF(ISBLANK('2. Wafer Tracking'!T164),"", '2. Wafer Tracking'!T164)</f>
        <v/>
      </c>
      <c r="E102" s="611" t="str">
        <f>IF(ISBLANK('2. Wafer Tracking'!U176),"", '2. Wafer Tracking'!U176)</f>
        <v/>
      </c>
      <c r="F102" s="326"/>
      <c r="G102" s="326"/>
      <c r="H102" s="326"/>
      <c r="I102" s="326"/>
      <c r="J102" s="327"/>
      <c r="K102" s="327"/>
      <c r="L102" s="145"/>
      <c r="M102" s="328"/>
      <c r="N102" s="326"/>
      <c r="O102" s="326"/>
      <c r="P102" s="326"/>
      <c r="Q102" s="326"/>
      <c r="R102" s="326"/>
      <c r="S102" s="326"/>
      <c r="T102" s="326"/>
      <c r="U102" s="326"/>
      <c r="V102" s="326"/>
      <c r="W102" s="326"/>
      <c r="X102" s="326"/>
      <c r="Y102" s="326"/>
      <c r="Z102" s="326"/>
      <c r="AA102" s="326"/>
      <c r="AB102" s="326"/>
      <c r="AC102" s="244"/>
      <c r="AD102" s="244"/>
      <c r="AE102" s="244"/>
      <c r="AF102" s="244"/>
      <c r="AG102" s="244"/>
      <c r="AH102" s="244"/>
      <c r="AI102" s="244"/>
      <c r="AJ102" s="244"/>
      <c r="AK102" s="244"/>
      <c r="AL102" s="244"/>
      <c r="AM102" s="244"/>
    </row>
    <row r="103" spans="2:39" s="211" customFormat="1" ht="25.5" hidden="1" x14ac:dyDescent="0.2">
      <c r="C103" s="543" t="s">
        <v>516</v>
      </c>
      <c r="D103" s="604" t="str">
        <f>IF(ISBLANK('2. Wafer Tracking'!T217),"", '2. Wafer Tracking'!T217)</f>
        <v/>
      </c>
      <c r="E103" s="612" t="str">
        <f>IF(ISBLANK('2. Wafer Tracking'!U229),"", '2. Wafer Tracking'!U229)</f>
        <v/>
      </c>
      <c r="F103" s="326"/>
      <c r="G103" s="326"/>
      <c r="H103" s="326"/>
      <c r="I103" s="326"/>
      <c r="J103" s="327"/>
      <c r="K103" s="327"/>
      <c r="L103" s="145"/>
      <c r="M103" s="328"/>
      <c r="N103" s="326"/>
      <c r="O103" s="326"/>
      <c r="P103" s="326"/>
      <c r="Q103" s="326"/>
      <c r="R103" s="326"/>
      <c r="S103" s="326"/>
      <c r="T103" s="326"/>
      <c r="U103" s="326"/>
      <c r="V103" s="326"/>
      <c r="W103" s="326"/>
      <c r="X103" s="326"/>
      <c r="Y103" s="326"/>
      <c r="Z103" s="326"/>
      <c r="AA103" s="326"/>
      <c r="AB103" s="326"/>
      <c r="AC103" s="244"/>
      <c r="AD103" s="244"/>
      <c r="AE103" s="244"/>
      <c r="AF103" s="244"/>
      <c r="AG103" s="244"/>
      <c r="AH103" s="244"/>
      <c r="AI103" s="244"/>
      <c r="AJ103" s="244"/>
      <c r="AK103" s="244"/>
      <c r="AL103" s="244"/>
      <c r="AM103" s="244"/>
    </row>
    <row r="104" spans="2:39" s="291" customFormat="1" ht="15" hidden="1" x14ac:dyDescent="0.2">
      <c r="C104" s="649"/>
      <c r="D104" s="650"/>
      <c r="E104" s="650"/>
      <c r="F104" s="326"/>
      <c r="G104" s="326"/>
      <c r="H104" s="326"/>
      <c r="I104" s="326"/>
      <c r="J104" s="327"/>
      <c r="K104" s="327"/>
      <c r="L104" s="145"/>
      <c r="M104" s="328"/>
      <c r="N104" s="326"/>
      <c r="O104" s="326"/>
      <c r="P104" s="326"/>
      <c r="Q104" s="326"/>
      <c r="R104" s="326"/>
      <c r="S104" s="326"/>
      <c r="T104" s="326"/>
      <c r="U104" s="326"/>
      <c r="V104" s="326"/>
      <c r="W104" s="326"/>
      <c r="X104" s="326"/>
      <c r="Y104" s="326"/>
      <c r="Z104" s="326"/>
      <c r="AA104" s="326"/>
      <c r="AB104" s="326"/>
      <c r="AC104" s="244"/>
      <c r="AD104" s="244"/>
      <c r="AE104" s="244"/>
      <c r="AF104" s="244"/>
      <c r="AG104" s="244"/>
      <c r="AH104" s="244"/>
      <c r="AI104" s="244"/>
      <c r="AJ104" s="244"/>
      <c r="AK104" s="244"/>
      <c r="AL104" s="244"/>
      <c r="AM104" s="244"/>
    </row>
    <row r="105" spans="2:39" s="291" customFormat="1" ht="15" x14ac:dyDescent="0.2">
      <c r="C105" s="649"/>
      <c r="D105" s="650"/>
      <c r="E105" s="650"/>
      <c r="F105" s="326"/>
      <c r="G105" s="326"/>
      <c r="H105" s="326"/>
      <c r="I105" s="326"/>
      <c r="J105" s="327"/>
      <c r="K105" s="327"/>
      <c r="L105" s="145"/>
      <c r="M105" s="328"/>
      <c r="N105" s="326"/>
      <c r="O105" s="326"/>
      <c r="P105" s="326"/>
      <c r="Q105" s="326"/>
      <c r="R105" s="326"/>
      <c r="S105" s="326"/>
      <c r="T105" s="326"/>
      <c r="U105" s="326"/>
      <c r="V105" s="326"/>
      <c r="W105" s="326"/>
      <c r="X105" s="326"/>
      <c r="Y105" s="326"/>
      <c r="Z105" s="326"/>
      <c r="AA105" s="326"/>
      <c r="AB105" s="326"/>
      <c r="AC105" s="244"/>
      <c r="AD105" s="244"/>
      <c r="AE105" s="244"/>
      <c r="AF105" s="244"/>
      <c r="AG105" s="244"/>
      <c r="AH105" s="244"/>
      <c r="AI105" s="244"/>
      <c r="AJ105" s="244"/>
      <c r="AK105" s="244"/>
      <c r="AL105" s="244"/>
      <c r="AM105" s="244"/>
    </row>
    <row r="106" spans="2:39" s="244" customFormat="1" x14ac:dyDescent="0.2">
      <c r="B106" s="219" t="s">
        <v>445</v>
      </c>
      <c r="C106" s="242"/>
      <c r="D106" s="242"/>
      <c r="E106" s="242"/>
      <c r="F106" s="242"/>
      <c r="G106" s="242"/>
      <c r="H106" s="242"/>
      <c r="I106" s="344"/>
      <c r="J106" s="326"/>
      <c r="K106" s="326"/>
      <c r="L106" s="326"/>
      <c r="M106" s="326"/>
      <c r="N106" s="326"/>
      <c r="O106" s="326"/>
      <c r="P106" s="326"/>
      <c r="Q106" s="326"/>
      <c r="R106" s="326"/>
      <c r="S106" s="326"/>
      <c r="T106" s="326"/>
      <c r="U106" s="326"/>
      <c r="V106" s="326"/>
      <c r="W106" s="326"/>
      <c r="X106" s="326"/>
      <c r="Y106" s="326"/>
      <c r="Z106" s="326"/>
      <c r="AA106" s="326"/>
      <c r="AB106" s="326"/>
    </row>
    <row r="107" spans="2:39" s="208" customFormat="1" ht="52.15" customHeight="1" x14ac:dyDescent="0.25">
      <c r="C107" s="209"/>
      <c r="D107" s="1183" t="s">
        <v>400</v>
      </c>
      <c r="E107" s="1184"/>
      <c r="F107" s="1184"/>
      <c r="G107" s="1184"/>
      <c r="H107" s="1184"/>
      <c r="I107" s="1184"/>
      <c r="O107" s="240"/>
      <c r="P107" s="240"/>
      <c r="Q107" s="240"/>
      <c r="R107" s="240"/>
      <c r="S107" s="343"/>
      <c r="T107" s="240"/>
      <c r="U107" s="240"/>
      <c r="V107" s="240"/>
      <c r="W107" s="240"/>
      <c r="X107" s="240"/>
      <c r="Y107" s="240"/>
      <c r="Z107" s="240"/>
      <c r="AA107" s="240"/>
      <c r="AB107" s="240"/>
      <c r="AC107" s="240"/>
      <c r="AD107" s="240"/>
      <c r="AE107" s="240"/>
      <c r="AF107" s="240"/>
      <c r="AG107" s="240"/>
      <c r="AH107" s="240"/>
      <c r="AI107" s="240"/>
      <c r="AJ107" s="240"/>
      <c r="AK107" s="240"/>
      <c r="AL107" s="240"/>
      <c r="AM107" s="240"/>
    </row>
    <row r="108" spans="2:39" s="168" customFormat="1" ht="25.5" x14ac:dyDescent="0.2">
      <c r="C108" s="541" t="s">
        <v>513</v>
      </c>
      <c r="D108" s="1180" t="str">
        <f>IF(ISBLANK('2. Wafer Tracking'!C234),"",'2. Wafer Tracking'!C234)</f>
        <v/>
      </c>
      <c r="E108" s="1181"/>
      <c r="F108" s="1181"/>
      <c r="G108" s="1181"/>
      <c r="H108" s="1181"/>
      <c r="I108" s="1182"/>
      <c r="J108" s="188"/>
      <c r="O108" s="124"/>
      <c r="P108" s="124"/>
      <c r="Q108" s="124"/>
      <c r="R108" s="124"/>
      <c r="S108" s="124"/>
      <c r="T108" s="124"/>
      <c r="U108" s="124"/>
      <c r="V108" s="124"/>
      <c r="W108" s="124"/>
      <c r="X108" s="124"/>
      <c r="Y108" s="124"/>
      <c r="Z108" s="124"/>
      <c r="AA108" s="124"/>
      <c r="AB108" s="124"/>
      <c r="AC108" s="124"/>
      <c r="AD108" s="124"/>
      <c r="AE108" s="124"/>
      <c r="AF108" s="124"/>
      <c r="AG108" s="124"/>
      <c r="AH108" s="124"/>
      <c r="AI108" s="124"/>
      <c r="AJ108" s="124"/>
      <c r="AK108" s="124"/>
      <c r="AL108" s="124"/>
      <c r="AM108" s="124"/>
    </row>
    <row r="109" spans="2:39" s="168" customFormat="1" ht="25.5" x14ac:dyDescent="0.2">
      <c r="C109" s="542" t="s">
        <v>514</v>
      </c>
      <c r="D109" s="1192" t="str">
        <f>IF(ISBLANK('2. Wafer Tracking'!C235),"",'2. Wafer Tracking'!C235)</f>
        <v/>
      </c>
      <c r="E109" s="1193"/>
      <c r="F109" s="1193"/>
      <c r="G109" s="1193"/>
      <c r="H109" s="1193"/>
      <c r="I109" s="1194"/>
      <c r="J109" s="206"/>
      <c r="K109" s="206"/>
      <c r="L109" s="206"/>
      <c r="M109" s="206"/>
      <c r="N109" s="206"/>
      <c r="O109" s="124"/>
      <c r="P109" s="124"/>
      <c r="Q109" s="124"/>
      <c r="R109" s="124"/>
      <c r="S109" s="124"/>
      <c r="T109" s="124"/>
      <c r="U109" s="124"/>
      <c r="V109" s="124"/>
      <c r="W109" s="124"/>
      <c r="X109" s="124"/>
      <c r="Y109" s="124"/>
      <c r="Z109" s="124"/>
      <c r="AA109" s="124"/>
      <c r="AB109" s="124"/>
      <c r="AC109" s="124"/>
      <c r="AD109" s="124"/>
      <c r="AE109" s="124"/>
      <c r="AF109" s="124"/>
      <c r="AG109" s="124"/>
      <c r="AH109" s="124"/>
      <c r="AI109" s="124"/>
      <c r="AJ109" s="124"/>
      <c r="AK109" s="124"/>
      <c r="AL109" s="124"/>
      <c r="AM109" s="124"/>
    </row>
    <row r="110" spans="2:39" s="246" customFormat="1" ht="25.5" x14ac:dyDescent="0.2">
      <c r="B110" s="222"/>
      <c r="C110" s="542" t="s">
        <v>515</v>
      </c>
      <c r="D110" s="1192" t="str">
        <f>IF(ISBLANK('2. Wafer Tracking'!C236),"",'2. Wafer Tracking'!C236)</f>
        <v/>
      </c>
      <c r="E110" s="1193"/>
      <c r="F110" s="1193"/>
      <c r="G110" s="1193"/>
      <c r="H110" s="1193"/>
      <c r="I110" s="1194"/>
      <c r="J110" s="206"/>
      <c r="K110" s="206"/>
      <c r="L110" s="206"/>
      <c r="M110" s="206"/>
      <c r="N110" s="206"/>
    </row>
    <row r="111" spans="2:39" s="246" customFormat="1" ht="25.5" x14ac:dyDescent="0.2">
      <c r="C111" s="543" t="s">
        <v>516</v>
      </c>
      <c r="D111" s="1175" t="str">
        <f>IF(ISBLANK('2. Wafer Tracking'!C237),"",'2. Wafer Tracking'!C237)</f>
        <v/>
      </c>
      <c r="E111" s="1176"/>
      <c r="F111" s="1176"/>
      <c r="G111" s="1176"/>
      <c r="H111" s="1176"/>
      <c r="I111" s="1177"/>
      <c r="J111" s="206"/>
      <c r="K111" s="206"/>
      <c r="L111" s="206"/>
      <c r="M111" s="206"/>
      <c r="N111" s="206"/>
    </row>
    <row r="112" spans="2:39" s="246" customFormat="1" ht="7.15" customHeight="1" x14ac:dyDescent="0.2">
      <c r="C112" s="208"/>
      <c r="D112" s="208"/>
      <c r="F112" s="225"/>
    </row>
    <row r="113" spans="2:9" s="246" customFormat="1" ht="7.15" customHeight="1" x14ac:dyDescent="0.2">
      <c r="C113" s="168"/>
      <c r="D113" s="205"/>
    </row>
    <row r="114" spans="2:9" s="246" customFormat="1" ht="37.15" customHeight="1" x14ac:dyDescent="0.2">
      <c r="B114" s="478"/>
      <c r="C114" s="305"/>
      <c r="D114" s="305"/>
      <c r="E114" s="305"/>
      <c r="F114" s="305"/>
      <c r="G114" s="305"/>
      <c r="H114" s="305"/>
      <c r="I114" s="305"/>
    </row>
    <row r="115" spans="2:9" s="246" customFormat="1" x14ac:dyDescent="0.2">
      <c r="D115" s="223"/>
    </row>
    <row r="116" spans="2:9" s="246" customFormat="1" x14ac:dyDescent="0.2">
      <c r="C116" s="224"/>
    </row>
    <row r="117" spans="2:9" s="246" customFormat="1" x14ac:dyDescent="0.2">
      <c r="C117" s="224"/>
    </row>
    <row r="118" spans="2:9" s="246" customFormat="1" x14ac:dyDescent="0.2">
      <c r="B118" s="222"/>
      <c r="C118" s="224"/>
    </row>
    <row r="119" spans="2:9" s="246" customFormat="1" x14ac:dyDescent="0.2">
      <c r="C119" s="224"/>
    </row>
    <row r="120" spans="2:9" s="246" customFormat="1" x14ac:dyDescent="0.2">
      <c r="C120" s="224"/>
      <c r="D120" s="247"/>
      <c r="E120" s="225"/>
    </row>
    <row r="121" spans="2:9" s="246" customFormat="1" x14ac:dyDescent="0.2"/>
    <row r="122" spans="2:9" s="246" customFormat="1" x14ac:dyDescent="0.2"/>
    <row r="123" spans="2:9" s="246" customFormat="1" x14ac:dyDescent="0.2"/>
    <row r="124" spans="2:9" s="246" customFormat="1" x14ac:dyDescent="0.2"/>
    <row r="125" spans="2:9" x14ac:dyDescent="0.2">
      <c r="C125" s="246"/>
      <c r="D125" s="223"/>
    </row>
    <row r="126" spans="2:9" x14ac:dyDescent="0.2">
      <c r="C126" s="224"/>
      <c r="D126" s="246"/>
    </row>
    <row r="127" spans="2:9" x14ac:dyDescent="0.2">
      <c r="C127" s="224"/>
      <c r="D127" s="246"/>
    </row>
    <row r="128" spans="2:9" x14ac:dyDescent="0.2">
      <c r="C128" s="224"/>
      <c r="D128" s="246"/>
    </row>
    <row r="129" spans="3:4" x14ac:dyDescent="0.2">
      <c r="C129" s="224"/>
      <c r="D129" s="246"/>
    </row>
    <row r="130" spans="3:4" x14ac:dyDescent="0.2">
      <c r="C130" s="224"/>
      <c r="D130" s="246"/>
    </row>
  </sheetData>
  <sheetProtection algorithmName="SHA-512" hashValue="P24EOvMTHqb9RUT0rICwhyKOfgWmqqfuUmEnTmc61epyGbwFlmm725QIZnZi/U5MHu+Qq7H2C8U4/ZQyoqJjSw==" saltValue="gyJO9DnOAEWPK75eQTkEhg==" spinCount="100000" sheet="1" objects="1" scenarios="1"/>
  <mergeCells count="27">
    <mergeCell ref="F2:H2"/>
    <mergeCell ref="C7:I7"/>
    <mergeCell ref="D11:I11"/>
    <mergeCell ref="D8:I8"/>
    <mergeCell ref="D9:I9"/>
    <mergeCell ref="D10:I10"/>
    <mergeCell ref="D14:I14"/>
    <mergeCell ref="F15:G15"/>
    <mergeCell ref="H15:I15"/>
    <mergeCell ref="D16:E16"/>
    <mergeCell ref="D15:E15"/>
    <mergeCell ref="D17:E17"/>
    <mergeCell ref="F17:G17"/>
    <mergeCell ref="H16:I16"/>
    <mergeCell ref="H17:I17"/>
    <mergeCell ref="F16:G16"/>
    <mergeCell ref="D111:I111"/>
    <mergeCell ref="H18:I18"/>
    <mergeCell ref="D108:I108"/>
    <mergeCell ref="D107:I107"/>
    <mergeCell ref="H19:I19"/>
    <mergeCell ref="D18:E18"/>
    <mergeCell ref="F18:G18"/>
    <mergeCell ref="D19:E19"/>
    <mergeCell ref="D109:I109"/>
    <mergeCell ref="D110:I110"/>
    <mergeCell ref="F19:G19"/>
  </mergeCells>
  <phoneticPr fontId="0" type="noConversion"/>
  <conditionalFormatting sqref="L36:L39 L30:L33 L24:L28 L42:L47 L50:L54 L56:L60 L62:L66 L68:L72 L74:L79 L94:L97 L88:L91 L82:L86 L100:L105 F16:F21 H16:H19">
    <cfRule type="cellIs" dxfId="2" priority="2" stopIfTrue="1" operator="equal">
      <formula>"(select from list)"</formula>
    </cfRule>
  </conditionalFormatting>
  <dataValidations count="1">
    <dataValidation type="list" allowBlank="1" showInputMessage="1" showErrorMessage="1" sqref="L24:L28 L36:L39 L30:L33 L42:L47 L50:L54 L56:L60 L62:L66 L68:L72 L74:L79 L100:L105 L82:L86 L94:L97 L88:L91">
      <formula1>CompanyType</formula1>
    </dataValidation>
  </dataValidations>
  <pageMargins left="0.75" right="0.75" top="1" bottom="1" header="0.5" footer="0.5"/>
  <pageSetup scale="85" orientation="portrait" r:id="rId1"/>
  <headerFooter alignWithMargins="0">
    <oddFooter>&amp;C&amp;"Arial,Regular"&amp;P of &amp;N</oddFooter>
  </headerFooter>
  <rowBreaks count="1" manualBreakCount="1">
    <brk id="27" max="8"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8</xdr:col>
                    <xdr:colOff>9525</xdr:colOff>
                    <xdr:row>1</xdr:row>
                    <xdr:rowOff>9525</xdr:rowOff>
                  </from>
                  <to>
                    <xdr:col>8</xdr:col>
                    <xdr:colOff>800100</xdr:colOff>
                    <xdr:row>2</xdr:row>
                    <xdr:rowOff>9525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dimension ref="A1:X173"/>
  <sheetViews>
    <sheetView view="pageBreakPreview" zoomScale="75" zoomScaleNormal="75" workbookViewId="0">
      <selection activeCell="A2" sqref="A2"/>
    </sheetView>
  </sheetViews>
  <sheetFormatPr defaultRowHeight="12.75" x14ac:dyDescent="0.2"/>
  <cols>
    <col min="1" max="1" width="7" customWidth="1"/>
    <col min="2" max="2" width="4.42578125" customWidth="1"/>
    <col min="3" max="3" width="14" customWidth="1"/>
    <col min="4" max="4" width="9.85546875" bestFit="1" customWidth="1"/>
    <col min="5" max="5" width="10.42578125" customWidth="1"/>
    <col min="6" max="6" width="9.140625" bestFit="1" customWidth="1"/>
    <col min="7" max="7" width="11.28515625" customWidth="1"/>
    <col min="8" max="15" width="9.140625" bestFit="1" customWidth="1"/>
  </cols>
  <sheetData>
    <row r="1" spans="1:19" s="199" customFormat="1" ht="42" customHeight="1" x14ac:dyDescent="0.45">
      <c r="A1" s="1093" t="s">
        <v>505</v>
      </c>
      <c r="B1" s="491"/>
      <c r="C1" s="491"/>
      <c r="D1" s="491"/>
      <c r="E1" s="491"/>
      <c r="F1" s="491"/>
      <c r="G1" s="491"/>
      <c r="H1" s="491"/>
      <c r="I1" s="491"/>
      <c r="J1" s="1173" t="s">
        <v>612</v>
      </c>
      <c r="K1" s="1174"/>
      <c r="L1" s="1174"/>
      <c r="M1" s="1174"/>
      <c r="N1" s="1174"/>
      <c r="O1" s="230"/>
    </row>
    <row r="2" spans="1:19" s="552" customFormat="1" ht="15.75" x14ac:dyDescent="0.25"/>
    <row r="3" spans="1:19" s="552" customFormat="1" ht="36" customHeight="1" x14ac:dyDescent="0.25">
      <c r="A3" s="1217" t="s">
        <v>410</v>
      </c>
      <c r="B3" s="1105"/>
      <c r="C3" s="1105"/>
      <c r="D3" s="1105"/>
      <c r="E3" s="1105"/>
      <c r="F3" s="1105"/>
      <c r="G3" s="1105"/>
      <c r="H3" s="1105"/>
      <c r="I3" s="1105"/>
      <c r="J3" s="1105"/>
      <c r="K3" s="1105"/>
      <c r="L3" s="1105"/>
      <c r="M3" s="1105"/>
      <c r="N3" s="1105"/>
      <c r="O3" s="1105"/>
    </row>
    <row r="4" spans="1:19" s="199" customFormat="1" ht="15.75" x14ac:dyDescent="0.25"/>
    <row r="5" spans="1:19" s="199" customFormat="1" ht="40.15" customHeight="1" x14ac:dyDescent="0.25">
      <c r="A5" s="1219" t="s">
        <v>513</v>
      </c>
      <c r="B5" s="1220"/>
      <c r="C5" s="1220"/>
      <c r="D5" s="628" t="s">
        <v>310</v>
      </c>
      <c r="E5" s="950" t="str">
        <f>IF(ISBLANK('2. Wafer Tracking'!C8), "", '2. Wafer Tracking'!C8)</f>
        <v/>
      </c>
      <c r="F5" s="629" t="s">
        <v>311</v>
      </c>
      <c r="G5" s="950" t="str">
        <f>IF(ISBLANK('2. Wafer Tracking'!G8), "", '2. Wafer Tracking'!G8)</f>
        <v/>
      </c>
    </row>
    <row r="6" spans="1:19" s="208" customFormat="1" ht="18" customHeight="1" x14ac:dyDescent="0.2">
      <c r="B6" s="219" t="s">
        <v>13</v>
      </c>
      <c r="C6" s="242"/>
      <c r="D6" s="242"/>
      <c r="E6" s="242"/>
      <c r="F6" s="242"/>
      <c r="G6" s="242"/>
      <c r="H6" s="242"/>
      <c r="I6" s="345"/>
      <c r="J6" s="345"/>
      <c r="K6" s="345"/>
      <c r="L6" s="345"/>
      <c r="M6" s="345"/>
      <c r="N6" s="345"/>
      <c r="O6" s="345"/>
      <c r="S6" s="245"/>
    </row>
    <row r="7" spans="1:19" s="208" customFormat="1" ht="40.5" customHeight="1" x14ac:dyDescent="0.2">
      <c r="D7" s="210" t="s">
        <v>153</v>
      </c>
      <c r="E7" s="210" t="s">
        <v>154</v>
      </c>
      <c r="F7" s="218" t="s">
        <v>155</v>
      </c>
      <c r="G7" s="218" t="s">
        <v>156</v>
      </c>
      <c r="H7" s="217" t="s">
        <v>157</v>
      </c>
      <c r="I7" s="217" t="s">
        <v>158</v>
      </c>
      <c r="J7" s="217" t="s">
        <v>159</v>
      </c>
      <c r="K7" s="217" t="s">
        <v>160</v>
      </c>
      <c r="L7" s="272" t="s">
        <v>161</v>
      </c>
      <c r="M7" s="272" t="s">
        <v>452</v>
      </c>
      <c r="N7" s="272" t="s">
        <v>451</v>
      </c>
      <c r="O7" s="272" t="s">
        <v>453</v>
      </c>
      <c r="S7" s="245"/>
    </row>
    <row r="8" spans="1:19" s="174" customFormat="1" ht="15" x14ac:dyDescent="0.2">
      <c r="C8" s="584" t="s">
        <v>493</v>
      </c>
      <c r="D8" s="614"/>
      <c r="E8" s="615"/>
      <c r="F8" s="616"/>
      <c r="G8" s="616"/>
      <c r="H8" s="616"/>
      <c r="I8" s="616"/>
      <c r="J8" s="616"/>
      <c r="K8" s="616"/>
      <c r="L8" s="616"/>
      <c r="M8" s="616"/>
      <c r="N8" s="616"/>
      <c r="O8" s="616"/>
    </row>
    <row r="9" spans="1:19" s="174" customFormat="1" ht="15" x14ac:dyDescent="0.2">
      <c r="C9" s="486" t="s">
        <v>494</v>
      </c>
      <c r="D9" s="617"/>
      <c r="E9" s="618"/>
      <c r="F9" s="618"/>
      <c r="G9" s="618"/>
      <c r="H9" s="618"/>
      <c r="I9" s="618"/>
      <c r="J9" s="618"/>
      <c r="K9" s="618"/>
      <c r="L9" s="618"/>
      <c r="M9" s="618"/>
      <c r="N9" s="618"/>
      <c r="O9" s="618"/>
    </row>
    <row r="10" spans="1:19" s="174" customFormat="1" ht="15" x14ac:dyDescent="0.2">
      <c r="C10" s="486" t="s">
        <v>495</v>
      </c>
      <c r="D10" s="617"/>
      <c r="E10" s="618"/>
      <c r="F10" s="618"/>
      <c r="G10" s="618"/>
      <c r="H10" s="618"/>
      <c r="I10" s="618"/>
      <c r="J10" s="618"/>
      <c r="K10" s="618"/>
      <c r="L10" s="618"/>
      <c r="M10" s="618"/>
      <c r="N10" s="618"/>
      <c r="O10" s="618"/>
    </row>
    <row r="11" spans="1:19" s="174" customFormat="1" ht="15" x14ac:dyDescent="0.2">
      <c r="C11" s="486" t="s">
        <v>496</v>
      </c>
      <c r="D11" s="617"/>
      <c r="E11" s="618"/>
      <c r="F11" s="618"/>
      <c r="G11" s="618"/>
      <c r="H11" s="618"/>
      <c r="I11" s="618"/>
      <c r="J11" s="618"/>
      <c r="K11" s="618"/>
      <c r="L11" s="618"/>
      <c r="M11" s="618"/>
      <c r="N11" s="618"/>
      <c r="O11" s="618"/>
    </row>
    <row r="12" spans="1:19" s="174" customFormat="1" ht="15" x14ac:dyDescent="0.2">
      <c r="C12" s="486" t="s">
        <v>497</v>
      </c>
      <c r="D12" s="619"/>
      <c r="E12" s="620"/>
      <c r="F12" s="620"/>
      <c r="G12" s="620"/>
      <c r="H12" s="620"/>
      <c r="I12" s="620"/>
      <c r="J12" s="620"/>
      <c r="K12" s="620"/>
      <c r="L12" s="620"/>
      <c r="M12" s="620"/>
      <c r="N12" s="620"/>
      <c r="O12" s="620"/>
    </row>
    <row r="13" spans="1:19" s="174" customFormat="1" ht="15" x14ac:dyDescent="0.2">
      <c r="C13" s="486" t="s">
        <v>498</v>
      </c>
      <c r="D13" s="619"/>
      <c r="E13" s="620"/>
      <c r="F13" s="620"/>
      <c r="G13" s="620"/>
      <c r="H13" s="620"/>
      <c r="I13" s="620"/>
      <c r="J13" s="620"/>
      <c r="K13" s="620"/>
      <c r="L13" s="620"/>
      <c r="M13" s="620"/>
      <c r="N13" s="620"/>
      <c r="O13" s="620"/>
    </row>
    <row r="14" spans="1:19" s="174" customFormat="1" ht="15" x14ac:dyDescent="0.2">
      <c r="C14" s="486" t="s">
        <v>499</v>
      </c>
      <c r="D14" s="619"/>
      <c r="E14" s="620"/>
      <c r="F14" s="620"/>
      <c r="G14" s="620"/>
      <c r="H14" s="620"/>
      <c r="I14" s="620"/>
      <c r="J14" s="620"/>
      <c r="K14" s="620"/>
      <c r="L14" s="620"/>
      <c r="M14" s="620"/>
      <c r="N14" s="620"/>
      <c r="O14" s="620"/>
    </row>
    <row r="15" spans="1:19" s="174" customFormat="1" ht="15" x14ac:dyDescent="0.2">
      <c r="C15" s="486" t="s">
        <v>500</v>
      </c>
      <c r="D15" s="619"/>
      <c r="E15" s="620"/>
      <c r="F15" s="620"/>
      <c r="G15" s="620"/>
      <c r="H15" s="620"/>
      <c r="I15" s="620"/>
      <c r="J15" s="620"/>
      <c r="K15" s="620"/>
      <c r="L15" s="620"/>
      <c r="M15" s="620"/>
      <c r="N15" s="620"/>
      <c r="O15" s="620"/>
    </row>
    <row r="16" spans="1:19" s="174" customFormat="1" ht="15" x14ac:dyDescent="0.2">
      <c r="C16" s="486" t="s">
        <v>501</v>
      </c>
      <c r="D16" s="619"/>
      <c r="E16" s="620"/>
      <c r="F16" s="620"/>
      <c r="G16" s="620"/>
      <c r="H16" s="620"/>
      <c r="I16" s="620"/>
      <c r="J16" s="620"/>
      <c r="K16" s="620"/>
      <c r="L16" s="620"/>
      <c r="M16" s="620"/>
      <c r="N16" s="620"/>
      <c r="O16" s="620"/>
    </row>
    <row r="17" spans="2:24" s="174" customFormat="1" ht="15" x14ac:dyDescent="0.2">
      <c r="C17" s="486" t="s">
        <v>502</v>
      </c>
      <c r="D17" s="619"/>
      <c r="E17" s="620"/>
      <c r="F17" s="620"/>
      <c r="G17" s="620"/>
      <c r="H17" s="620"/>
      <c r="I17" s="620"/>
      <c r="J17" s="620"/>
      <c r="K17" s="620"/>
      <c r="L17" s="620"/>
      <c r="M17" s="620"/>
      <c r="N17" s="620"/>
      <c r="O17" s="620"/>
    </row>
    <row r="18" spans="2:24" s="174" customFormat="1" ht="15" x14ac:dyDescent="0.2">
      <c r="C18" s="486" t="s">
        <v>503</v>
      </c>
      <c r="D18" s="619"/>
      <c r="E18" s="620"/>
      <c r="F18" s="620"/>
      <c r="G18" s="620"/>
      <c r="H18" s="620"/>
      <c r="I18" s="620"/>
      <c r="J18" s="620"/>
      <c r="K18" s="620"/>
      <c r="L18" s="620"/>
      <c r="M18" s="620"/>
      <c r="N18" s="620"/>
      <c r="O18" s="620"/>
    </row>
    <row r="19" spans="2:24" s="174" customFormat="1" ht="15" x14ac:dyDescent="0.2">
      <c r="C19" s="488" t="s">
        <v>504</v>
      </c>
      <c r="D19" s="619"/>
      <c r="E19" s="620"/>
      <c r="F19" s="620"/>
      <c r="G19" s="620"/>
      <c r="H19" s="620"/>
      <c r="I19" s="620"/>
      <c r="J19" s="620"/>
      <c r="K19" s="620"/>
      <c r="L19" s="620"/>
      <c r="M19" s="620"/>
      <c r="N19" s="620"/>
      <c r="O19" s="620"/>
    </row>
    <row r="20" spans="2:24" s="174" customFormat="1" ht="15.75" x14ac:dyDescent="0.25">
      <c r="C20" s="492" t="s">
        <v>73</v>
      </c>
      <c r="D20" s="953" t="str">
        <f>IF(AND(D8="",D9="",D10="",D11="",D12="", D13="", D14="", D15="", D16="", D17="", D18="", D19=""), "", SUM(D8:D19))</f>
        <v/>
      </c>
      <c r="E20" s="954" t="str">
        <f t="shared" ref="E20:O20" si="0">IF(AND(E8="",E9="",E10="",E11="",E12="", E13="", E14="", E15="", E16="", E17="", E18="", E19=""), "", SUM(E8:E19))</f>
        <v/>
      </c>
      <c r="F20" s="954" t="str">
        <f t="shared" si="0"/>
        <v/>
      </c>
      <c r="G20" s="954" t="str">
        <f t="shared" si="0"/>
        <v/>
      </c>
      <c r="H20" s="954" t="str">
        <f t="shared" si="0"/>
        <v/>
      </c>
      <c r="I20" s="954" t="str">
        <f t="shared" si="0"/>
        <v/>
      </c>
      <c r="J20" s="954" t="str">
        <f t="shared" si="0"/>
        <v/>
      </c>
      <c r="K20" s="954" t="str">
        <f t="shared" si="0"/>
        <v/>
      </c>
      <c r="L20" s="954" t="str">
        <f t="shared" si="0"/>
        <v/>
      </c>
      <c r="M20" s="954" t="str">
        <f t="shared" si="0"/>
        <v/>
      </c>
      <c r="N20" s="954" t="str">
        <f t="shared" si="0"/>
        <v/>
      </c>
      <c r="O20" s="955" t="str">
        <f t="shared" si="0"/>
        <v/>
      </c>
    </row>
    <row r="21" spans="2:24" s="208" customFormat="1" x14ac:dyDescent="0.2">
      <c r="G21" s="236"/>
      <c r="L21" s="237"/>
      <c r="M21" s="237"/>
      <c r="N21" s="237"/>
      <c r="O21" s="237"/>
      <c r="P21" s="237"/>
      <c r="Q21" s="237"/>
      <c r="R21" s="237"/>
      <c r="S21" s="237"/>
      <c r="T21" s="237"/>
      <c r="U21" s="237"/>
      <c r="V21" s="237"/>
      <c r="W21" s="237"/>
      <c r="X21" s="237"/>
    </row>
    <row r="22" spans="2:24" s="174" customFormat="1" ht="18" customHeight="1" x14ac:dyDescent="0.2">
      <c r="B22" s="219" t="s">
        <v>105</v>
      </c>
      <c r="C22" s="242"/>
      <c r="D22" s="242"/>
      <c r="E22" s="242"/>
      <c r="F22" s="242"/>
      <c r="G22" s="242"/>
      <c r="H22" s="242"/>
      <c r="I22" s="242"/>
      <c r="J22" s="242"/>
      <c r="K22" s="242"/>
      <c r="L22" s="242"/>
      <c r="M22" s="345"/>
      <c r="N22" s="345"/>
      <c r="O22" s="345"/>
    </row>
    <row r="23" spans="2:24" s="208" customFormat="1" ht="40.5" customHeight="1" x14ac:dyDescent="0.2">
      <c r="C23" s="209"/>
      <c r="D23" s="210" t="s">
        <v>153</v>
      </c>
      <c r="E23" s="210" t="s">
        <v>154</v>
      </c>
      <c r="F23" s="218" t="s">
        <v>155</v>
      </c>
      <c r="G23" s="218" t="s">
        <v>156</v>
      </c>
      <c r="H23" s="217" t="s">
        <v>157</v>
      </c>
      <c r="I23" s="217" t="s">
        <v>158</v>
      </c>
      <c r="J23" s="217" t="s">
        <v>159</v>
      </c>
      <c r="K23" s="217" t="s">
        <v>160</v>
      </c>
      <c r="L23" s="272" t="s">
        <v>161</v>
      </c>
      <c r="M23" s="272" t="s">
        <v>452</v>
      </c>
      <c r="N23" s="272" t="s">
        <v>451</v>
      </c>
      <c r="O23" s="272" t="s">
        <v>453</v>
      </c>
      <c r="P23" s="237"/>
      <c r="R23" s="237"/>
      <c r="S23" s="216"/>
      <c r="T23" s="241"/>
      <c r="U23" s="237"/>
      <c r="V23" s="237"/>
      <c r="W23" s="237"/>
      <c r="X23" s="237"/>
    </row>
    <row r="24" spans="2:24" s="211" customFormat="1" ht="15" x14ac:dyDescent="0.2">
      <c r="C24" s="486" t="s">
        <v>493</v>
      </c>
      <c r="D24" s="614"/>
      <c r="E24" s="615"/>
      <c r="F24" s="616"/>
      <c r="G24" s="616"/>
      <c r="H24" s="616"/>
      <c r="I24" s="616"/>
      <c r="J24" s="616"/>
      <c r="K24" s="616"/>
      <c r="L24" s="616"/>
      <c r="M24" s="616"/>
      <c r="N24" s="616"/>
      <c r="O24" s="616"/>
      <c r="S24" s="248"/>
    </row>
    <row r="25" spans="2:24" s="211" customFormat="1" ht="13.5" customHeight="1" x14ac:dyDescent="0.2">
      <c r="C25" s="486" t="s">
        <v>494</v>
      </c>
      <c r="D25" s="617"/>
      <c r="E25" s="618"/>
      <c r="F25" s="618"/>
      <c r="G25" s="618"/>
      <c r="H25" s="618"/>
      <c r="I25" s="618"/>
      <c r="J25" s="618"/>
      <c r="K25" s="618"/>
      <c r="L25" s="618"/>
      <c r="M25" s="618"/>
      <c r="N25" s="618"/>
      <c r="O25" s="618"/>
      <c r="S25" s="248"/>
    </row>
    <row r="26" spans="2:24" s="211" customFormat="1" ht="15" x14ac:dyDescent="0.2">
      <c r="C26" s="486" t="s">
        <v>495</v>
      </c>
      <c r="D26" s="617"/>
      <c r="E26" s="618"/>
      <c r="F26" s="618"/>
      <c r="G26" s="618"/>
      <c r="H26" s="618"/>
      <c r="I26" s="618"/>
      <c r="J26" s="618"/>
      <c r="K26" s="618"/>
      <c r="L26" s="618"/>
      <c r="M26" s="618"/>
      <c r="N26" s="618"/>
      <c r="O26" s="618"/>
      <c r="S26" s="248"/>
    </row>
    <row r="27" spans="2:24" s="211" customFormat="1" ht="15" x14ac:dyDescent="0.2">
      <c r="C27" s="486" t="s">
        <v>496</v>
      </c>
      <c r="D27" s="617"/>
      <c r="E27" s="618"/>
      <c r="F27" s="618"/>
      <c r="G27" s="618"/>
      <c r="H27" s="618"/>
      <c r="I27" s="618"/>
      <c r="J27" s="618"/>
      <c r="K27" s="618"/>
      <c r="L27" s="618"/>
      <c r="M27" s="618"/>
      <c r="N27" s="618"/>
      <c r="O27" s="618"/>
      <c r="S27" s="248"/>
    </row>
    <row r="28" spans="2:24" s="211" customFormat="1" ht="15" x14ac:dyDescent="0.2">
      <c r="C28" s="486" t="s">
        <v>497</v>
      </c>
      <c r="D28" s="619"/>
      <c r="E28" s="620"/>
      <c r="F28" s="620"/>
      <c r="G28" s="620"/>
      <c r="H28" s="620"/>
      <c r="I28" s="620"/>
      <c r="J28" s="620"/>
      <c r="K28" s="620"/>
      <c r="L28" s="620"/>
      <c r="M28" s="620"/>
      <c r="N28" s="620"/>
      <c r="O28" s="620"/>
      <c r="S28" s="248"/>
    </row>
    <row r="29" spans="2:24" s="211" customFormat="1" ht="15" x14ac:dyDescent="0.2">
      <c r="C29" s="486" t="s">
        <v>498</v>
      </c>
      <c r="D29" s="619"/>
      <c r="E29" s="620"/>
      <c r="F29" s="620"/>
      <c r="G29" s="620"/>
      <c r="H29" s="620"/>
      <c r="I29" s="620"/>
      <c r="J29" s="620"/>
      <c r="K29" s="620"/>
      <c r="L29" s="620"/>
      <c r="M29" s="620"/>
      <c r="N29" s="620"/>
      <c r="O29" s="620"/>
      <c r="S29" s="248"/>
    </row>
    <row r="30" spans="2:24" s="211" customFormat="1" ht="15" x14ac:dyDescent="0.2">
      <c r="C30" s="486" t="s">
        <v>499</v>
      </c>
      <c r="D30" s="619"/>
      <c r="E30" s="620"/>
      <c r="F30" s="620"/>
      <c r="G30" s="620"/>
      <c r="H30" s="620"/>
      <c r="I30" s="620"/>
      <c r="J30" s="620"/>
      <c r="K30" s="620"/>
      <c r="L30" s="620"/>
      <c r="M30" s="620"/>
      <c r="N30" s="620"/>
      <c r="O30" s="620"/>
      <c r="S30" s="248"/>
    </row>
    <row r="31" spans="2:24" s="211" customFormat="1" ht="15" x14ac:dyDescent="0.2">
      <c r="C31" s="486" t="s">
        <v>500</v>
      </c>
      <c r="D31" s="619"/>
      <c r="E31" s="620"/>
      <c r="F31" s="620"/>
      <c r="G31" s="620"/>
      <c r="H31" s="620"/>
      <c r="I31" s="620"/>
      <c r="J31" s="620"/>
      <c r="K31" s="620"/>
      <c r="L31" s="620"/>
      <c r="M31" s="620"/>
      <c r="N31" s="620"/>
      <c r="O31" s="620"/>
      <c r="S31" s="248"/>
    </row>
    <row r="32" spans="2:24" s="211" customFormat="1" ht="15" x14ac:dyDescent="0.2">
      <c r="C32" s="486" t="s">
        <v>501</v>
      </c>
      <c r="D32" s="619"/>
      <c r="E32" s="620"/>
      <c r="F32" s="620"/>
      <c r="G32" s="620"/>
      <c r="H32" s="620"/>
      <c r="I32" s="620"/>
      <c r="J32" s="620"/>
      <c r="K32" s="620"/>
      <c r="L32" s="620"/>
      <c r="M32" s="620"/>
      <c r="N32" s="620"/>
      <c r="O32" s="620"/>
      <c r="S32" s="248"/>
    </row>
    <row r="33" spans="1:19" s="211" customFormat="1" ht="15" x14ac:dyDescent="0.2">
      <c r="C33" s="486" t="s">
        <v>502</v>
      </c>
      <c r="D33" s="619"/>
      <c r="E33" s="620"/>
      <c r="F33" s="620"/>
      <c r="G33" s="620"/>
      <c r="H33" s="620"/>
      <c r="I33" s="620"/>
      <c r="J33" s="620"/>
      <c r="K33" s="620"/>
      <c r="L33" s="620"/>
      <c r="M33" s="620"/>
      <c r="N33" s="620"/>
      <c r="O33" s="620"/>
      <c r="S33" s="248"/>
    </row>
    <row r="34" spans="1:19" s="211" customFormat="1" ht="15" x14ac:dyDescent="0.2">
      <c r="C34" s="486" t="s">
        <v>503</v>
      </c>
      <c r="D34" s="619"/>
      <c r="E34" s="620"/>
      <c r="F34" s="620"/>
      <c r="G34" s="620"/>
      <c r="H34" s="620"/>
      <c r="I34" s="620"/>
      <c r="J34" s="620"/>
      <c r="K34" s="620"/>
      <c r="L34" s="620"/>
      <c r="M34" s="620"/>
      <c r="N34" s="620"/>
      <c r="O34" s="620"/>
      <c r="S34" s="248"/>
    </row>
    <row r="35" spans="1:19" s="211" customFormat="1" ht="15" x14ac:dyDescent="0.2">
      <c r="C35" s="488" t="s">
        <v>504</v>
      </c>
      <c r="D35" s="619"/>
      <c r="E35" s="620"/>
      <c r="F35" s="620"/>
      <c r="G35" s="620"/>
      <c r="H35" s="620"/>
      <c r="I35" s="620"/>
      <c r="J35" s="620"/>
      <c r="K35" s="620"/>
      <c r="L35" s="620"/>
      <c r="M35" s="620"/>
      <c r="N35" s="620"/>
      <c r="O35" s="620"/>
      <c r="S35" s="248"/>
    </row>
    <row r="36" spans="1:19" s="211" customFormat="1" ht="15.75" x14ac:dyDescent="0.25">
      <c r="C36" s="492" t="s">
        <v>73</v>
      </c>
      <c r="D36" s="953" t="str">
        <f t="shared" ref="D36:O36" si="1">IF(AND(D24="",D25="",D26="",D27="",D28="", D29="", D30="", D31="", D32="", D33="", D34="", D35=""), "", SUM(D24:D35))</f>
        <v/>
      </c>
      <c r="E36" s="954" t="str">
        <f t="shared" si="1"/>
        <v/>
      </c>
      <c r="F36" s="954" t="str">
        <f t="shared" si="1"/>
        <v/>
      </c>
      <c r="G36" s="954" t="str">
        <f t="shared" si="1"/>
        <v/>
      </c>
      <c r="H36" s="954" t="str">
        <f t="shared" si="1"/>
        <v/>
      </c>
      <c r="I36" s="954" t="str">
        <f t="shared" si="1"/>
        <v/>
      </c>
      <c r="J36" s="954" t="str">
        <f t="shared" si="1"/>
        <v/>
      </c>
      <c r="K36" s="954" t="str">
        <f t="shared" si="1"/>
        <v/>
      </c>
      <c r="L36" s="954" t="str">
        <f t="shared" si="1"/>
        <v/>
      </c>
      <c r="M36" s="954" t="str">
        <f t="shared" si="1"/>
        <v/>
      </c>
      <c r="N36" s="954" t="str">
        <f t="shared" si="1"/>
        <v/>
      </c>
      <c r="O36" s="955" t="str">
        <f t="shared" si="1"/>
        <v/>
      </c>
      <c r="S36" s="248"/>
    </row>
    <row r="37" spans="1:19" ht="11.45" customHeight="1" x14ac:dyDescent="0.2"/>
    <row r="38" spans="1:19" ht="11.45" customHeight="1" x14ac:dyDescent="0.2"/>
    <row r="39" spans="1:19" ht="40.15" customHeight="1" x14ac:dyDescent="0.25">
      <c r="A39" s="1218" t="s">
        <v>514</v>
      </c>
      <c r="B39" s="1218"/>
      <c r="C39" s="1218"/>
      <c r="D39" s="628" t="s">
        <v>310</v>
      </c>
      <c r="E39" s="950" t="str">
        <f>IF(ISBLANK('2. Wafer Tracking'!C9), "", '2. Wafer Tracking'!C9)</f>
        <v/>
      </c>
      <c r="F39" s="629" t="s">
        <v>311</v>
      </c>
      <c r="G39" s="950" t="str">
        <f>IF(ISBLANK('2. Wafer Tracking'!G9), "", '2. Wafer Tracking'!G9)</f>
        <v/>
      </c>
      <c r="H39" s="199"/>
      <c r="I39" s="199"/>
      <c r="J39" s="199"/>
      <c r="K39" s="199"/>
      <c r="L39" s="199"/>
      <c r="M39" s="199"/>
      <c r="N39" s="199"/>
      <c r="O39" s="199"/>
    </row>
    <row r="40" spans="1:19" ht="18" customHeight="1" x14ac:dyDescent="0.2">
      <c r="A40" s="208"/>
      <c r="B40" s="219" t="s">
        <v>13</v>
      </c>
      <c r="C40" s="242"/>
      <c r="D40" s="242"/>
      <c r="E40" s="242"/>
      <c r="F40" s="242"/>
      <c r="G40" s="242"/>
      <c r="H40" s="242"/>
      <c r="I40" s="345"/>
      <c r="J40" s="345"/>
      <c r="K40" s="345"/>
      <c r="L40" s="345"/>
      <c r="M40" s="345"/>
      <c r="N40" s="345"/>
      <c r="O40" s="345"/>
    </row>
    <row r="41" spans="1:19" ht="27" x14ac:dyDescent="0.2">
      <c r="A41" s="208"/>
      <c r="B41" s="208"/>
      <c r="C41" s="208"/>
      <c r="D41" s="210" t="s">
        <v>153</v>
      </c>
      <c r="E41" s="210" t="s">
        <v>154</v>
      </c>
      <c r="F41" s="218" t="s">
        <v>155</v>
      </c>
      <c r="G41" s="218" t="s">
        <v>156</v>
      </c>
      <c r="H41" s="217" t="s">
        <v>157</v>
      </c>
      <c r="I41" s="217" t="s">
        <v>158</v>
      </c>
      <c r="J41" s="217" t="s">
        <v>159</v>
      </c>
      <c r="K41" s="217" t="s">
        <v>160</v>
      </c>
      <c r="L41" s="272" t="s">
        <v>161</v>
      </c>
      <c r="M41" s="272" t="s">
        <v>452</v>
      </c>
      <c r="N41" s="272" t="s">
        <v>451</v>
      </c>
      <c r="O41" s="272" t="s">
        <v>453</v>
      </c>
    </row>
    <row r="42" spans="1:19" ht="15" x14ac:dyDescent="0.2">
      <c r="A42" s="174"/>
      <c r="B42" s="174"/>
      <c r="C42" s="584" t="s">
        <v>493</v>
      </c>
      <c r="D42" s="614"/>
      <c r="E42" s="615"/>
      <c r="F42" s="616"/>
      <c r="G42" s="616"/>
      <c r="H42" s="616"/>
      <c r="I42" s="616"/>
      <c r="J42" s="616"/>
      <c r="K42" s="616"/>
      <c r="L42" s="616"/>
      <c r="M42" s="616"/>
      <c r="N42" s="616"/>
      <c r="O42" s="616"/>
    </row>
    <row r="43" spans="1:19" ht="15" x14ac:dyDescent="0.2">
      <c r="A43" s="174"/>
      <c r="B43" s="174"/>
      <c r="C43" s="486" t="s">
        <v>494</v>
      </c>
      <c r="D43" s="617"/>
      <c r="E43" s="618"/>
      <c r="F43" s="618"/>
      <c r="G43" s="618"/>
      <c r="H43" s="618"/>
      <c r="I43" s="618"/>
      <c r="J43" s="618"/>
      <c r="K43" s="618"/>
      <c r="L43" s="618"/>
      <c r="M43" s="618"/>
      <c r="N43" s="618"/>
      <c r="O43" s="618"/>
    </row>
    <row r="44" spans="1:19" ht="15" x14ac:dyDescent="0.2">
      <c r="A44" s="174"/>
      <c r="B44" s="174"/>
      <c r="C44" s="486" t="s">
        <v>495</v>
      </c>
      <c r="D44" s="617"/>
      <c r="E44" s="618"/>
      <c r="F44" s="618"/>
      <c r="G44" s="618"/>
      <c r="H44" s="618"/>
      <c r="I44" s="618"/>
      <c r="J44" s="618"/>
      <c r="K44" s="618"/>
      <c r="L44" s="618"/>
      <c r="M44" s="618"/>
      <c r="N44" s="618"/>
      <c r="O44" s="618"/>
    </row>
    <row r="45" spans="1:19" ht="15" x14ac:dyDescent="0.2">
      <c r="A45" s="174"/>
      <c r="B45" s="174"/>
      <c r="C45" s="486" t="s">
        <v>496</v>
      </c>
      <c r="D45" s="617"/>
      <c r="E45" s="618"/>
      <c r="F45" s="618"/>
      <c r="G45" s="618"/>
      <c r="H45" s="618"/>
      <c r="I45" s="618"/>
      <c r="J45" s="618"/>
      <c r="K45" s="618"/>
      <c r="L45" s="618"/>
      <c r="M45" s="618"/>
      <c r="N45" s="618"/>
      <c r="O45" s="618"/>
    </row>
    <row r="46" spans="1:19" ht="15" x14ac:dyDescent="0.2">
      <c r="A46" s="174"/>
      <c r="B46" s="174"/>
      <c r="C46" s="486" t="s">
        <v>497</v>
      </c>
      <c r="D46" s="619"/>
      <c r="E46" s="620"/>
      <c r="F46" s="620"/>
      <c r="G46" s="620"/>
      <c r="H46" s="620"/>
      <c r="I46" s="620"/>
      <c r="J46" s="620"/>
      <c r="K46" s="620"/>
      <c r="L46" s="620"/>
      <c r="M46" s="620"/>
      <c r="N46" s="620"/>
      <c r="O46" s="620"/>
    </row>
    <row r="47" spans="1:19" ht="15" x14ac:dyDescent="0.2">
      <c r="A47" s="174"/>
      <c r="B47" s="174"/>
      <c r="C47" s="486" t="s">
        <v>498</v>
      </c>
      <c r="D47" s="619"/>
      <c r="E47" s="620"/>
      <c r="F47" s="620"/>
      <c r="G47" s="620"/>
      <c r="H47" s="620"/>
      <c r="I47" s="620"/>
      <c r="J47" s="620"/>
      <c r="K47" s="620"/>
      <c r="L47" s="620"/>
      <c r="M47" s="620"/>
      <c r="N47" s="620"/>
      <c r="O47" s="620"/>
    </row>
    <row r="48" spans="1:19" ht="15" x14ac:dyDescent="0.2">
      <c r="A48" s="174"/>
      <c r="B48" s="174"/>
      <c r="C48" s="486" t="s">
        <v>499</v>
      </c>
      <c r="D48" s="619"/>
      <c r="E48" s="620"/>
      <c r="F48" s="620"/>
      <c r="G48" s="620"/>
      <c r="H48" s="620"/>
      <c r="I48" s="620"/>
      <c r="J48" s="620"/>
      <c r="K48" s="620"/>
      <c r="L48" s="620"/>
      <c r="M48" s="620"/>
      <c r="N48" s="620"/>
      <c r="O48" s="620"/>
    </row>
    <row r="49" spans="1:15" ht="15" x14ac:dyDescent="0.2">
      <c r="A49" s="174"/>
      <c r="B49" s="174"/>
      <c r="C49" s="486" t="s">
        <v>500</v>
      </c>
      <c r="D49" s="619"/>
      <c r="E49" s="620"/>
      <c r="F49" s="620"/>
      <c r="G49" s="620"/>
      <c r="H49" s="620"/>
      <c r="I49" s="620"/>
      <c r="J49" s="620"/>
      <c r="K49" s="620"/>
      <c r="L49" s="620"/>
      <c r="M49" s="620"/>
      <c r="N49" s="620"/>
      <c r="O49" s="620"/>
    </row>
    <row r="50" spans="1:15" ht="15" x14ac:dyDescent="0.2">
      <c r="A50" s="174"/>
      <c r="B50" s="174"/>
      <c r="C50" s="486" t="s">
        <v>501</v>
      </c>
      <c r="D50" s="619"/>
      <c r="E50" s="620"/>
      <c r="F50" s="620"/>
      <c r="G50" s="620"/>
      <c r="H50" s="620"/>
      <c r="I50" s="620"/>
      <c r="J50" s="620"/>
      <c r="K50" s="620"/>
      <c r="L50" s="620"/>
      <c r="M50" s="620"/>
      <c r="N50" s="620"/>
      <c r="O50" s="620"/>
    </row>
    <row r="51" spans="1:15" ht="15" x14ac:dyDescent="0.2">
      <c r="A51" s="174"/>
      <c r="B51" s="174"/>
      <c r="C51" s="486" t="s">
        <v>502</v>
      </c>
      <c r="D51" s="619"/>
      <c r="E51" s="620"/>
      <c r="F51" s="620"/>
      <c r="G51" s="620"/>
      <c r="H51" s="620"/>
      <c r="I51" s="620"/>
      <c r="J51" s="620"/>
      <c r="K51" s="620"/>
      <c r="L51" s="620"/>
      <c r="M51" s="620"/>
      <c r="N51" s="620"/>
      <c r="O51" s="620"/>
    </row>
    <row r="52" spans="1:15" ht="15" x14ac:dyDescent="0.2">
      <c r="A52" s="174"/>
      <c r="B52" s="174"/>
      <c r="C52" s="486" t="s">
        <v>503</v>
      </c>
      <c r="D52" s="619"/>
      <c r="E52" s="620"/>
      <c r="F52" s="620"/>
      <c r="G52" s="620"/>
      <c r="H52" s="620"/>
      <c r="I52" s="620"/>
      <c r="J52" s="620"/>
      <c r="K52" s="620"/>
      <c r="L52" s="620"/>
      <c r="M52" s="620"/>
      <c r="N52" s="620"/>
      <c r="O52" s="620"/>
    </row>
    <row r="53" spans="1:15" ht="15" x14ac:dyDescent="0.2">
      <c r="A53" s="174"/>
      <c r="B53" s="174"/>
      <c r="C53" s="488" t="s">
        <v>504</v>
      </c>
      <c r="D53" s="619"/>
      <c r="E53" s="620"/>
      <c r="F53" s="620"/>
      <c r="G53" s="620"/>
      <c r="H53" s="620"/>
      <c r="I53" s="620"/>
      <c r="J53" s="620"/>
      <c r="K53" s="620"/>
      <c r="L53" s="620"/>
      <c r="M53" s="620"/>
      <c r="N53" s="620"/>
      <c r="O53" s="620"/>
    </row>
    <row r="54" spans="1:15" ht="15.75" x14ac:dyDescent="0.25">
      <c r="A54" s="174"/>
      <c r="B54" s="174"/>
      <c r="C54" s="492" t="s">
        <v>73</v>
      </c>
      <c r="D54" s="953" t="str">
        <f t="shared" ref="D54:O54" si="2">IF(AND(D42="",D43="",D44="",D45="",D46="", D47="", D48="", D49="", D50="", D51="", D52="", D53=""), "", SUM(D42:D53))</f>
        <v/>
      </c>
      <c r="E54" s="954" t="str">
        <f t="shared" si="2"/>
        <v/>
      </c>
      <c r="F54" s="954" t="str">
        <f t="shared" si="2"/>
        <v/>
      </c>
      <c r="G54" s="954" t="str">
        <f t="shared" si="2"/>
        <v/>
      </c>
      <c r="H54" s="954" t="str">
        <f t="shared" si="2"/>
        <v/>
      </c>
      <c r="I54" s="954" t="str">
        <f t="shared" si="2"/>
        <v/>
      </c>
      <c r="J54" s="954" t="str">
        <f t="shared" si="2"/>
        <v/>
      </c>
      <c r="K54" s="954" t="str">
        <f t="shared" si="2"/>
        <v/>
      </c>
      <c r="L54" s="954" t="str">
        <f t="shared" si="2"/>
        <v/>
      </c>
      <c r="M54" s="954" t="str">
        <f t="shared" si="2"/>
        <v/>
      </c>
      <c r="N54" s="954" t="str">
        <f t="shared" si="2"/>
        <v/>
      </c>
      <c r="O54" s="955" t="str">
        <f t="shared" si="2"/>
        <v/>
      </c>
    </row>
    <row r="55" spans="1:15" x14ac:dyDescent="0.2">
      <c r="A55" s="208"/>
      <c r="B55" s="208"/>
      <c r="C55" s="208"/>
      <c r="D55" s="208"/>
      <c r="E55" s="208"/>
      <c r="F55" s="208"/>
      <c r="G55" s="236"/>
      <c r="H55" s="208"/>
      <c r="I55" s="208"/>
      <c r="J55" s="208"/>
      <c r="K55" s="208"/>
      <c r="L55" s="237"/>
      <c r="M55" s="237"/>
      <c r="N55" s="237"/>
      <c r="O55" s="237"/>
    </row>
    <row r="56" spans="1:15" ht="18" customHeight="1" x14ac:dyDescent="0.2">
      <c r="A56" s="174"/>
      <c r="B56" s="219" t="s">
        <v>105</v>
      </c>
      <c r="C56" s="242"/>
      <c r="D56" s="242"/>
      <c r="E56" s="242"/>
      <c r="F56" s="242"/>
      <c r="G56" s="242"/>
      <c r="H56" s="242"/>
      <c r="I56" s="242"/>
      <c r="J56" s="242"/>
      <c r="K56" s="242"/>
      <c r="L56" s="242"/>
      <c r="M56" s="345"/>
      <c r="N56" s="345"/>
      <c r="O56" s="345"/>
    </row>
    <row r="57" spans="1:15" ht="27" x14ac:dyDescent="0.2">
      <c r="A57" s="208"/>
      <c r="B57" s="208"/>
      <c r="C57" s="209"/>
      <c r="D57" s="210" t="s">
        <v>153</v>
      </c>
      <c r="E57" s="210" t="s">
        <v>154</v>
      </c>
      <c r="F57" s="218" t="s">
        <v>155</v>
      </c>
      <c r="G57" s="218" t="s">
        <v>156</v>
      </c>
      <c r="H57" s="217" t="s">
        <v>157</v>
      </c>
      <c r="I57" s="217" t="s">
        <v>158</v>
      </c>
      <c r="J57" s="217" t="s">
        <v>159</v>
      </c>
      <c r="K57" s="217" t="s">
        <v>160</v>
      </c>
      <c r="L57" s="272" t="s">
        <v>161</v>
      </c>
      <c r="M57" s="272" t="s">
        <v>452</v>
      </c>
      <c r="N57" s="272" t="s">
        <v>451</v>
      </c>
      <c r="O57" s="272" t="s">
        <v>453</v>
      </c>
    </row>
    <row r="58" spans="1:15" ht="15" x14ac:dyDescent="0.2">
      <c r="A58" s="211"/>
      <c r="B58" s="211"/>
      <c r="C58" s="486" t="s">
        <v>493</v>
      </c>
      <c r="D58" s="614"/>
      <c r="E58" s="615"/>
      <c r="F58" s="616"/>
      <c r="G58" s="616"/>
      <c r="H58" s="616"/>
      <c r="I58" s="616"/>
      <c r="J58" s="616"/>
      <c r="K58" s="616"/>
      <c r="L58" s="616"/>
      <c r="M58" s="616"/>
      <c r="N58" s="616"/>
      <c r="O58" s="616"/>
    </row>
    <row r="59" spans="1:15" ht="15" x14ac:dyDescent="0.2">
      <c r="A59" s="211"/>
      <c r="B59" s="211"/>
      <c r="C59" s="486" t="s">
        <v>494</v>
      </c>
      <c r="D59" s="617"/>
      <c r="E59" s="618"/>
      <c r="F59" s="618"/>
      <c r="G59" s="618"/>
      <c r="H59" s="618"/>
      <c r="I59" s="618"/>
      <c r="J59" s="618"/>
      <c r="K59" s="618"/>
      <c r="L59" s="618"/>
      <c r="M59" s="618"/>
      <c r="N59" s="618"/>
      <c r="O59" s="618"/>
    </row>
    <row r="60" spans="1:15" ht="15" x14ac:dyDescent="0.2">
      <c r="A60" s="211"/>
      <c r="B60" s="211"/>
      <c r="C60" s="486" t="s">
        <v>495</v>
      </c>
      <c r="D60" s="617"/>
      <c r="E60" s="618"/>
      <c r="F60" s="618"/>
      <c r="G60" s="618"/>
      <c r="H60" s="618"/>
      <c r="I60" s="618"/>
      <c r="J60" s="618"/>
      <c r="K60" s="618"/>
      <c r="L60" s="618"/>
      <c r="M60" s="618"/>
      <c r="N60" s="618"/>
      <c r="O60" s="618"/>
    </row>
    <row r="61" spans="1:15" ht="15" x14ac:dyDescent="0.2">
      <c r="A61" s="211"/>
      <c r="B61" s="211"/>
      <c r="C61" s="486" t="s">
        <v>496</v>
      </c>
      <c r="D61" s="617"/>
      <c r="E61" s="618"/>
      <c r="F61" s="618"/>
      <c r="G61" s="618"/>
      <c r="H61" s="618"/>
      <c r="I61" s="618"/>
      <c r="J61" s="618"/>
      <c r="K61" s="618"/>
      <c r="L61" s="618"/>
      <c r="M61" s="618"/>
      <c r="N61" s="618"/>
      <c r="O61" s="618"/>
    </row>
    <row r="62" spans="1:15" ht="15" x14ac:dyDescent="0.2">
      <c r="A62" s="211"/>
      <c r="B62" s="211"/>
      <c r="C62" s="486" t="s">
        <v>497</v>
      </c>
      <c r="D62" s="619"/>
      <c r="E62" s="620"/>
      <c r="F62" s="620"/>
      <c r="G62" s="620"/>
      <c r="H62" s="620"/>
      <c r="I62" s="620"/>
      <c r="J62" s="620"/>
      <c r="K62" s="620"/>
      <c r="L62" s="620"/>
      <c r="M62" s="620"/>
      <c r="N62" s="620"/>
      <c r="O62" s="620"/>
    </row>
    <row r="63" spans="1:15" ht="15" x14ac:dyDescent="0.2">
      <c r="A63" s="211"/>
      <c r="B63" s="211"/>
      <c r="C63" s="486" t="s">
        <v>498</v>
      </c>
      <c r="D63" s="619"/>
      <c r="E63" s="620"/>
      <c r="F63" s="620"/>
      <c r="G63" s="620"/>
      <c r="H63" s="620"/>
      <c r="I63" s="620"/>
      <c r="J63" s="620"/>
      <c r="K63" s="620"/>
      <c r="L63" s="620"/>
      <c r="M63" s="620"/>
      <c r="N63" s="620"/>
      <c r="O63" s="620"/>
    </row>
    <row r="64" spans="1:15" ht="15" x14ac:dyDescent="0.2">
      <c r="A64" s="211"/>
      <c r="B64" s="211"/>
      <c r="C64" s="486" t="s">
        <v>499</v>
      </c>
      <c r="D64" s="619"/>
      <c r="E64" s="620"/>
      <c r="F64" s="620"/>
      <c r="G64" s="620"/>
      <c r="H64" s="620"/>
      <c r="I64" s="620"/>
      <c r="J64" s="620"/>
      <c r="K64" s="620"/>
      <c r="L64" s="620"/>
      <c r="M64" s="620"/>
      <c r="N64" s="620"/>
      <c r="O64" s="620"/>
    </row>
    <row r="65" spans="1:15" ht="15" x14ac:dyDescent="0.2">
      <c r="A65" s="211"/>
      <c r="B65" s="211"/>
      <c r="C65" s="486" t="s">
        <v>500</v>
      </c>
      <c r="D65" s="619"/>
      <c r="E65" s="620"/>
      <c r="F65" s="620"/>
      <c r="G65" s="620"/>
      <c r="H65" s="620"/>
      <c r="I65" s="620"/>
      <c r="J65" s="620"/>
      <c r="K65" s="620"/>
      <c r="L65" s="620"/>
      <c r="M65" s="620"/>
      <c r="N65" s="620"/>
      <c r="O65" s="620"/>
    </row>
    <row r="66" spans="1:15" ht="15" x14ac:dyDescent="0.2">
      <c r="A66" s="211"/>
      <c r="B66" s="211"/>
      <c r="C66" s="486" t="s">
        <v>501</v>
      </c>
      <c r="D66" s="619"/>
      <c r="E66" s="620"/>
      <c r="F66" s="620"/>
      <c r="G66" s="620"/>
      <c r="H66" s="620"/>
      <c r="I66" s="620"/>
      <c r="J66" s="620"/>
      <c r="K66" s="620"/>
      <c r="L66" s="620"/>
      <c r="M66" s="620"/>
      <c r="N66" s="620"/>
      <c r="O66" s="620"/>
    </row>
    <row r="67" spans="1:15" ht="15" x14ac:dyDescent="0.2">
      <c r="A67" s="211"/>
      <c r="B67" s="211"/>
      <c r="C67" s="486" t="s">
        <v>502</v>
      </c>
      <c r="D67" s="619"/>
      <c r="E67" s="620"/>
      <c r="F67" s="620"/>
      <c r="G67" s="620"/>
      <c r="H67" s="620"/>
      <c r="I67" s="620"/>
      <c r="J67" s="620"/>
      <c r="K67" s="620"/>
      <c r="L67" s="620"/>
      <c r="M67" s="620"/>
      <c r="N67" s="620"/>
      <c r="O67" s="620"/>
    </row>
    <row r="68" spans="1:15" ht="15" x14ac:dyDescent="0.2">
      <c r="A68" s="211"/>
      <c r="B68" s="211"/>
      <c r="C68" s="486" t="s">
        <v>503</v>
      </c>
      <c r="D68" s="619"/>
      <c r="E68" s="620"/>
      <c r="F68" s="620"/>
      <c r="G68" s="620"/>
      <c r="H68" s="620"/>
      <c r="I68" s="620"/>
      <c r="J68" s="620"/>
      <c r="K68" s="620"/>
      <c r="L68" s="620"/>
      <c r="M68" s="620"/>
      <c r="N68" s="620"/>
      <c r="O68" s="620"/>
    </row>
    <row r="69" spans="1:15" ht="15" x14ac:dyDescent="0.2">
      <c r="A69" s="211"/>
      <c r="B69" s="211"/>
      <c r="C69" s="488" t="s">
        <v>504</v>
      </c>
      <c r="D69" s="619"/>
      <c r="E69" s="620"/>
      <c r="F69" s="620"/>
      <c r="G69" s="620"/>
      <c r="H69" s="620"/>
      <c r="I69" s="620"/>
      <c r="J69" s="620"/>
      <c r="K69" s="620"/>
      <c r="L69" s="620"/>
      <c r="M69" s="620"/>
      <c r="N69" s="620"/>
      <c r="O69" s="620"/>
    </row>
    <row r="70" spans="1:15" ht="15.75" x14ac:dyDescent="0.25">
      <c r="A70" s="211"/>
      <c r="B70" s="211"/>
      <c r="C70" s="492" t="s">
        <v>73</v>
      </c>
      <c r="D70" s="953" t="str">
        <f t="shared" ref="D70:O70" si="3">IF(AND(D58="",D59="",D60="",D61="",D62="", D63="", D64="", D65="", D66="", D67="", D68="", D69=""), "", SUM(D58:D69))</f>
        <v/>
      </c>
      <c r="E70" s="954" t="str">
        <f t="shared" si="3"/>
        <v/>
      </c>
      <c r="F70" s="954" t="str">
        <f t="shared" si="3"/>
        <v/>
      </c>
      <c r="G70" s="954" t="str">
        <f t="shared" si="3"/>
        <v/>
      </c>
      <c r="H70" s="954" t="str">
        <f t="shared" si="3"/>
        <v/>
      </c>
      <c r="I70" s="954" t="str">
        <f t="shared" si="3"/>
        <v/>
      </c>
      <c r="J70" s="954" t="str">
        <f t="shared" si="3"/>
        <v/>
      </c>
      <c r="K70" s="954" t="str">
        <f t="shared" si="3"/>
        <v/>
      </c>
      <c r="L70" s="954" t="str">
        <f t="shared" si="3"/>
        <v/>
      </c>
      <c r="M70" s="954" t="str">
        <f t="shared" si="3"/>
        <v/>
      </c>
      <c r="N70" s="954" t="str">
        <f t="shared" si="3"/>
        <v/>
      </c>
      <c r="O70" s="955" t="str">
        <f t="shared" si="3"/>
        <v/>
      </c>
    </row>
    <row r="73" spans="1:15" ht="40.15" customHeight="1" x14ac:dyDescent="0.25">
      <c r="A73" s="1218" t="s">
        <v>515</v>
      </c>
      <c r="B73" s="1218"/>
      <c r="C73" s="1218"/>
      <c r="D73" s="628" t="s">
        <v>310</v>
      </c>
      <c r="E73" s="951" t="str">
        <f>IF(ISBLANK('2. Wafer Tracking'!C10), "", '2. Wafer Tracking'!C10)</f>
        <v/>
      </c>
      <c r="F73" s="629" t="s">
        <v>311</v>
      </c>
      <c r="G73" s="951" t="str">
        <f>IF(ISBLANK('2. Wafer Tracking'!G10), "", '2. Wafer Tracking'!G10)</f>
        <v/>
      </c>
      <c r="H73" s="199"/>
      <c r="I73" s="199"/>
      <c r="J73" s="199"/>
      <c r="K73" s="199"/>
      <c r="L73" s="199"/>
      <c r="M73" s="199"/>
      <c r="N73" s="199"/>
      <c r="O73" s="199"/>
    </row>
    <row r="74" spans="1:15" ht="18" customHeight="1" x14ac:dyDescent="0.2">
      <c r="A74" s="208"/>
      <c r="B74" s="219" t="s">
        <v>13</v>
      </c>
      <c r="C74" s="242"/>
      <c r="D74" s="242"/>
      <c r="E74" s="242"/>
      <c r="F74" s="242"/>
      <c r="G74" s="242"/>
      <c r="H74" s="242"/>
      <c r="I74" s="345"/>
      <c r="J74" s="345"/>
      <c r="K74" s="345"/>
      <c r="L74" s="345"/>
      <c r="M74" s="345"/>
      <c r="N74" s="345"/>
      <c r="O74" s="345"/>
    </row>
    <row r="75" spans="1:15" ht="27" x14ac:dyDescent="0.2">
      <c r="A75" s="208"/>
      <c r="B75" s="208"/>
      <c r="C75" s="208"/>
      <c r="D75" s="210" t="s">
        <v>153</v>
      </c>
      <c r="E75" s="210" t="s">
        <v>154</v>
      </c>
      <c r="F75" s="218" t="s">
        <v>155</v>
      </c>
      <c r="G75" s="218" t="s">
        <v>156</v>
      </c>
      <c r="H75" s="217" t="s">
        <v>157</v>
      </c>
      <c r="I75" s="217" t="s">
        <v>158</v>
      </c>
      <c r="J75" s="217" t="s">
        <v>159</v>
      </c>
      <c r="K75" s="217" t="s">
        <v>160</v>
      </c>
      <c r="L75" s="272" t="s">
        <v>161</v>
      </c>
      <c r="M75" s="272" t="s">
        <v>452</v>
      </c>
      <c r="N75" s="272" t="s">
        <v>451</v>
      </c>
      <c r="O75" s="272" t="s">
        <v>453</v>
      </c>
    </row>
    <row r="76" spans="1:15" ht="15" x14ac:dyDescent="0.2">
      <c r="A76" s="174"/>
      <c r="B76" s="174"/>
      <c r="C76" s="584" t="s">
        <v>493</v>
      </c>
      <c r="D76" s="614"/>
      <c r="E76" s="615"/>
      <c r="F76" s="616"/>
      <c r="G76" s="616"/>
      <c r="H76" s="616"/>
      <c r="I76" s="616"/>
      <c r="J76" s="616"/>
      <c r="K76" s="616"/>
      <c r="L76" s="616"/>
      <c r="M76" s="616"/>
      <c r="N76" s="616"/>
      <c r="O76" s="616"/>
    </row>
    <row r="77" spans="1:15" ht="15" x14ac:dyDescent="0.2">
      <c r="A77" s="174"/>
      <c r="B77" s="174"/>
      <c r="C77" s="486" t="s">
        <v>494</v>
      </c>
      <c r="D77" s="617"/>
      <c r="E77" s="618"/>
      <c r="F77" s="618"/>
      <c r="G77" s="618"/>
      <c r="H77" s="618"/>
      <c r="I77" s="618"/>
      <c r="J77" s="618"/>
      <c r="K77" s="618"/>
      <c r="L77" s="618"/>
      <c r="M77" s="618"/>
      <c r="N77" s="618"/>
      <c r="O77" s="618"/>
    </row>
    <row r="78" spans="1:15" ht="15" x14ac:dyDescent="0.2">
      <c r="A78" s="174"/>
      <c r="B78" s="174"/>
      <c r="C78" s="486" t="s">
        <v>495</v>
      </c>
      <c r="D78" s="617"/>
      <c r="E78" s="618"/>
      <c r="F78" s="618"/>
      <c r="G78" s="618"/>
      <c r="H78" s="618"/>
      <c r="I78" s="618"/>
      <c r="J78" s="618"/>
      <c r="K78" s="618"/>
      <c r="L78" s="618"/>
      <c r="M78" s="618"/>
      <c r="N78" s="618"/>
      <c r="O78" s="618"/>
    </row>
    <row r="79" spans="1:15" ht="15" x14ac:dyDescent="0.2">
      <c r="A79" s="174"/>
      <c r="B79" s="174"/>
      <c r="C79" s="486" t="s">
        <v>496</v>
      </c>
      <c r="D79" s="617"/>
      <c r="E79" s="618"/>
      <c r="F79" s="618"/>
      <c r="G79" s="618"/>
      <c r="H79" s="618"/>
      <c r="I79" s="618"/>
      <c r="J79" s="618"/>
      <c r="K79" s="618"/>
      <c r="L79" s="618"/>
      <c r="M79" s="618"/>
      <c r="N79" s="618"/>
      <c r="O79" s="618"/>
    </row>
    <row r="80" spans="1:15" ht="15" x14ac:dyDescent="0.2">
      <c r="A80" s="174"/>
      <c r="B80" s="174"/>
      <c r="C80" s="486" t="s">
        <v>497</v>
      </c>
      <c r="D80" s="619"/>
      <c r="E80" s="620"/>
      <c r="F80" s="620"/>
      <c r="G80" s="620"/>
      <c r="H80" s="620"/>
      <c r="I80" s="620"/>
      <c r="J80" s="620"/>
      <c r="K80" s="620"/>
      <c r="L80" s="620"/>
      <c r="M80" s="620"/>
      <c r="N80" s="620"/>
      <c r="O80" s="620"/>
    </row>
    <row r="81" spans="1:15" ht="15" x14ac:dyDescent="0.2">
      <c r="A81" s="174"/>
      <c r="B81" s="174"/>
      <c r="C81" s="486" t="s">
        <v>498</v>
      </c>
      <c r="D81" s="619"/>
      <c r="E81" s="620"/>
      <c r="F81" s="620"/>
      <c r="G81" s="620"/>
      <c r="H81" s="620"/>
      <c r="I81" s="620"/>
      <c r="J81" s="620"/>
      <c r="K81" s="620"/>
      <c r="L81" s="620"/>
      <c r="M81" s="620"/>
      <c r="N81" s="620"/>
      <c r="O81" s="620"/>
    </row>
    <row r="82" spans="1:15" ht="15" x14ac:dyDescent="0.2">
      <c r="A82" s="174"/>
      <c r="B82" s="174"/>
      <c r="C82" s="486" t="s">
        <v>499</v>
      </c>
      <c r="D82" s="619"/>
      <c r="E82" s="620"/>
      <c r="F82" s="620"/>
      <c r="G82" s="620"/>
      <c r="H82" s="620"/>
      <c r="I82" s="620"/>
      <c r="J82" s="620"/>
      <c r="K82" s="620"/>
      <c r="L82" s="620"/>
      <c r="M82" s="620"/>
      <c r="N82" s="620"/>
      <c r="O82" s="620"/>
    </row>
    <row r="83" spans="1:15" ht="15" x14ac:dyDescent="0.2">
      <c r="A83" s="174"/>
      <c r="B83" s="174"/>
      <c r="C83" s="486" t="s">
        <v>500</v>
      </c>
      <c r="D83" s="619"/>
      <c r="E83" s="620"/>
      <c r="F83" s="620"/>
      <c r="G83" s="620"/>
      <c r="H83" s="620"/>
      <c r="I83" s="620"/>
      <c r="J83" s="620"/>
      <c r="K83" s="620"/>
      <c r="L83" s="620"/>
      <c r="M83" s="620"/>
      <c r="N83" s="620"/>
      <c r="O83" s="620"/>
    </row>
    <row r="84" spans="1:15" ht="15" x14ac:dyDescent="0.2">
      <c r="A84" s="174"/>
      <c r="B84" s="174"/>
      <c r="C84" s="486" t="s">
        <v>501</v>
      </c>
      <c r="D84" s="619"/>
      <c r="E84" s="620"/>
      <c r="F84" s="620"/>
      <c r="G84" s="620"/>
      <c r="H84" s="620"/>
      <c r="I84" s="620"/>
      <c r="J84" s="620"/>
      <c r="K84" s="620"/>
      <c r="L84" s="620"/>
      <c r="M84" s="620"/>
      <c r="N84" s="620"/>
      <c r="O84" s="620"/>
    </row>
    <row r="85" spans="1:15" ht="15" x14ac:dyDescent="0.2">
      <c r="A85" s="174"/>
      <c r="B85" s="174"/>
      <c r="C85" s="486" t="s">
        <v>502</v>
      </c>
      <c r="D85" s="619"/>
      <c r="E85" s="620"/>
      <c r="F85" s="620"/>
      <c r="G85" s="620"/>
      <c r="H85" s="620"/>
      <c r="I85" s="620"/>
      <c r="J85" s="620"/>
      <c r="K85" s="620"/>
      <c r="L85" s="620"/>
      <c r="M85" s="620"/>
      <c r="N85" s="620"/>
      <c r="O85" s="620"/>
    </row>
    <row r="86" spans="1:15" ht="15" x14ac:dyDescent="0.2">
      <c r="A86" s="174"/>
      <c r="B86" s="174"/>
      <c r="C86" s="486" t="s">
        <v>503</v>
      </c>
      <c r="D86" s="619"/>
      <c r="E86" s="620"/>
      <c r="F86" s="620"/>
      <c r="G86" s="620"/>
      <c r="H86" s="620"/>
      <c r="I86" s="620"/>
      <c r="J86" s="620"/>
      <c r="K86" s="620"/>
      <c r="L86" s="620"/>
      <c r="M86" s="620"/>
      <c r="N86" s="620"/>
      <c r="O86" s="620"/>
    </row>
    <row r="87" spans="1:15" ht="15" x14ac:dyDescent="0.2">
      <c r="A87" s="174"/>
      <c r="B87" s="174"/>
      <c r="C87" s="488" t="s">
        <v>504</v>
      </c>
      <c r="D87" s="619"/>
      <c r="E87" s="620"/>
      <c r="F87" s="620"/>
      <c r="G87" s="620"/>
      <c r="H87" s="620"/>
      <c r="I87" s="620"/>
      <c r="J87" s="620"/>
      <c r="K87" s="620"/>
      <c r="L87" s="620"/>
      <c r="M87" s="620"/>
      <c r="N87" s="620"/>
      <c r="O87" s="620"/>
    </row>
    <row r="88" spans="1:15" ht="15.75" x14ac:dyDescent="0.25">
      <c r="A88" s="174"/>
      <c r="B88" s="174"/>
      <c r="C88" s="492" t="s">
        <v>73</v>
      </c>
      <c r="D88" s="953" t="str">
        <f t="shared" ref="D88:O88" si="4">IF(AND(D76="",D77="",D78="",D79="",D80="", D81="", D82="", D83="", D84="", D85="", D86="", D87=""), "", SUM(D76:D87))</f>
        <v/>
      </c>
      <c r="E88" s="954" t="str">
        <f t="shared" si="4"/>
        <v/>
      </c>
      <c r="F88" s="954" t="str">
        <f t="shared" si="4"/>
        <v/>
      </c>
      <c r="G88" s="954" t="str">
        <f t="shared" si="4"/>
        <v/>
      </c>
      <c r="H88" s="954" t="str">
        <f t="shared" si="4"/>
        <v/>
      </c>
      <c r="I88" s="954" t="str">
        <f t="shared" si="4"/>
        <v/>
      </c>
      <c r="J88" s="954" t="str">
        <f t="shared" si="4"/>
        <v/>
      </c>
      <c r="K88" s="954" t="str">
        <f t="shared" si="4"/>
        <v/>
      </c>
      <c r="L88" s="954" t="str">
        <f t="shared" si="4"/>
        <v/>
      </c>
      <c r="M88" s="954" t="str">
        <f t="shared" si="4"/>
        <v/>
      </c>
      <c r="N88" s="954" t="str">
        <f t="shared" si="4"/>
        <v/>
      </c>
      <c r="O88" s="955" t="str">
        <f t="shared" si="4"/>
        <v/>
      </c>
    </row>
    <row r="89" spans="1:15" x14ac:dyDescent="0.2">
      <c r="A89" s="208"/>
      <c r="B89" s="208"/>
      <c r="C89" s="208"/>
      <c r="D89" s="208"/>
      <c r="E89" s="208"/>
      <c r="F89" s="208"/>
      <c r="G89" s="236"/>
      <c r="H89" s="208"/>
      <c r="I89" s="208"/>
      <c r="J89" s="208"/>
      <c r="K89" s="208"/>
      <c r="L89" s="237"/>
      <c r="M89" s="237"/>
      <c r="N89" s="237"/>
      <c r="O89" s="237"/>
    </row>
    <row r="90" spans="1:15" ht="18" customHeight="1" x14ac:dyDescent="0.2">
      <c r="A90" s="174"/>
      <c r="B90" s="219" t="s">
        <v>105</v>
      </c>
      <c r="C90" s="242"/>
      <c r="D90" s="242"/>
      <c r="E90" s="242"/>
      <c r="F90" s="242"/>
      <c r="G90" s="242"/>
      <c r="H90" s="242"/>
      <c r="I90" s="242"/>
      <c r="J90" s="242"/>
      <c r="K90" s="242"/>
      <c r="L90" s="242"/>
      <c r="M90" s="345"/>
      <c r="N90" s="345"/>
      <c r="O90" s="345"/>
    </row>
    <row r="91" spans="1:15" ht="27" x14ac:dyDescent="0.2">
      <c r="A91" s="208"/>
      <c r="B91" s="208"/>
      <c r="C91" s="209"/>
      <c r="D91" s="210" t="s">
        <v>153</v>
      </c>
      <c r="E91" s="210" t="s">
        <v>154</v>
      </c>
      <c r="F91" s="218" t="s">
        <v>155</v>
      </c>
      <c r="G91" s="218" t="s">
        <v>156</v>
      </c>
      <c r="H91" s="217" t="s">
        <v>157</v>
      </c>
      <c r="I91" s="217" t="s">
        <v>158</v>
      </c>
      <c r="J91" s="217" t="s">
        <v>159</v>
      </c>
      <c r="K91" s="217" t="s">
        <v>160</v>
      </c>
      <c r="L91" s="272" t="s">
        <v>161</v>
      </c>
      <c r="M91" s="272" t="s">
        <v>452</v>
      </c>
      <c r="N91" s="272" t="s">
        <v>451</v>
      </c>
      <c r="O91" s="272" t="s">
        <v>453</v>
      </c>
    </row>
    <row r="92" spans="1:15" ht="15" x14ac:dyDescent="0.2">
      <c r="A92" s="211"/>
      <c r="B92" s="211"/>
      <c r="C92" s="486" t="s">
        <v>493</v>
      </c>
      <c r="D92" s="621"/>
      <c r="E92" s="622"/>
      <c r="F92" s="623"/>
      <c r="G92" s="623"/>
      <c r="H92" s="623"/>
      <c r="I92" s="623"/>
      <c r="J92" s="623"/>
      <c r="K92" s="623"/>
      <c r="L92" s="623"/>
      <c r="M92" s="623"/>
      <c r="N92" s="623"/>
      <c r="O92" s="623"/>
    </row>
    <row r="93" spans="1:15" ht="15" x14ac:dyDescent="0.2">
      <c r="A93" s="211"/>
      <c r="B93" s="211"/>
      <c r="C93" s="486" t="s">
        <v>494</v>
      </c>
      <c r="D93" s="624"/>
      <c r="E93" s="625"/>
      <c r="F93" s="625"/>
      <c r="G93" s="625"/>
      <c r="H93" s="625"/>
      <c r="I93" s="625"/>
      <c r="J93" s="625"/>
      <c r="K93" s="625"/>
      <c r="L93" s="625"/>
      <c r="M93" s="625"/>
      <c r="N93" s="625"/>
      <c r="O93" s="625"/>
    </row>
    <row r="94" spans="1:15" ht="15" x14ac:dyDescent="0.2">
      <c r="A94" s="211"/>
      <c r="B94" s="211"/>
      <c r="C94" s="486" t="s">
        <v>495</v>
      </c>
      <c r="D94" s="624"/>
      <c r="E94" s="625"/>
      <c r="F94" s="625"/>
      <c r="G94" s="625"/>
      <c r="H94" s="625"/>
      <c r="I94" s="625"/>
      <c r="J94" s="625"/>
      <c r="K94" s="625"/>
      <c r="L94" s="625"/>
      <c r="M94" s="625"/>
      <c r="N94" s="625"/>
      <c r="O94" s="625"/>
    </row>
    <row r="95" spans="1:15" ht="15" x14ac:dyDescent="0.2">
      <c r="A95" s="211"/>
      <c r="B95" s="211"/>
      <c r="C95" s="486" t="s">
        <v>496</v>
      </c>
      <c r="D95" s="624"/>
      <c r="E95" s="625"/>
      <c r="F95" s="625"/>
      <c r="G95" s="625"/>
      <c r="H95" s="625"/>
      <c r="I95" s="625"/>
      <c r="J95" s="625"/>
      <c r="K95" s="625"/>
      <c r="L95" s="625"/>
      <c r="M95" s="625"/>
      <c r="N95" s="625"/>
      <c r="O95" s="625"/>
    </row>
    <row r="96" spans="1:15" ht="15" x14ac:dyDescent="0.2">
      <c r="A96" s="211"/>
      <c r="B96" s="211"/>
      <c r="C96" s="486" t="s">
        <v>497</v>
      </c>
      <c r="D96" s="626"/>
      <c r="E96" s="627"/>
      <c r="F96" s="627"/>
      <c r="G96" s="627"/>
      <c r="H96" s="627"/>
      <c r="I96" s="627"/>
      <c r="J96" s="627"/>
      <c r="K96" s="627"/>
      <c r="L96" s="627"/>
      <c r="M96" s="627"/>
      <c r="N96" s="627"/>
      <c r="O96" s="627"/>
    </row>
    <row r="97" spans="1:15" ht="15" x14ac:dyDescent="0.2">
      <c r="A97" s="211"/>
      <c r="B97" s="211"/>
      <c r="C97" s="486" t="s">
        <v>498</v>
      </c>
      <c r="D97" s="626"/>
      <c r="E97" s="627"/>
      <c r="F97" s="627"/>
      <c r="G97" s="627"/>
      <c r="H97" s="627"/>
      <c r="I97" s="627"/>
      <c r="J97" s="627"/>
      <c r="K97" s="627"/>
      <c r="L97" s="627"/>
      <c r="M97" s="627"/>
      <c r="N97" s="627"/>
      <c r="O97" s="627"/>
    </row>
    <row r="98" spans="1:15" ht="15" x14ac:dyDescent="0.2">
      <c r="A98" s="211"/>
      <c r="B98" s="211"/>
      <c r="C98" s="486" t="s">
        <v>499</v>
      </c>
      <c r="D98" s="626"/>
      <c r="E98" s="627"/>
      <c r="F98" s="627"/>
      <c r="G98" s="627"/>
      <c r="H98" s="627"/>
      <c r="I98" s="627"/>
      <c r="J98" s="627"/>
      <c r="K98" s="627"/>
      <c r="L98" s="627"/>
      <c r="M98" s="627"/>
      <c r="N98" s="627"/>
      <c r="O98" s="627"/>
    </row>
    <row r="99" spans="1:15" ht="15" x14ac:dyDescent="0.2">
      <c r="A99" s="211"/>
      <c r="B99" s="211"/>
      <c r="C99" s="486" t="s">
        <v>500</v>
      </c>
      <c r="D99" s="626"/>
      <c r="E99" s="627"/>
      <c r="F99" s="627"/>
      <c r="G99" s="627"/>
      <c r="H99" s="627"/>
      <c r="I99" s="627"/>
      <c r="J99" s="627"/>
      <c r="K99" s="627"/>
      <c r="L99" s="627"/>
      <c r="M99" s="627"/>
      <c r="N99" s="627"/>
      <c r="O99" s="627"/>
    </row>
    <row r="100" spans="1:15" ht="15" x14ac:dyDescent="0.2">
      <c r="A100" s="211"/>
      <c r="B100" s="211"/>
      <c r="C100" s="486" t="s">
        <v>501</v>
      </c>
      <c r="D100" s="626"/>
      <c r="E100" s="627"/>
      <c r="F100" s="627"/>
      <c r="G100" s="627"/>
      <c r="H100" s="627"/>
      <c r="I100" s="627"/>
      <c r="J100" s="627"/>
      <c r="K100" s="627"/>
      <c r="L100" s="627"/>
      <c r="M100" s="627"/>
      <c r="N100" s="627"/>
      <c r="O100" s="627"/>
    </row>
    <row r="101" spans="1:15" ht="15" x14ac:dyDescent="0.2">
      <c r="A101" s="211"/>
      <c r="B101" s="211"/>
      <c r="C101" s="486" t="s">
        <v>502</v>
      </c>
      <c r="D101" s="626"/>
      <c r="E101" s="627"/>
      <c r="F101" s="627"/>
      <c r="G101" s="627"/>
      <c r="H101" s="627"/>
      <c r="I101" s="627"/>
      <c r="J101" s="627"/>
      <c r="K101" s="627"/>
      <c r="L101" s="627"/>
      <c r="M101" s="627"/>
      <c r="N101" s="627"/>
      <c r="O101" s="627"/>
    </row>
    <row r="102" spans="1:15" ht="15" x14ac:dyDescent="0.2">
      <c r="A102" s="211"/>
      <c r="B102" s="211"/>
      <c r="C102" s="486" t="s">
        <v>503</v>
      </c>
      <c r="D102" s="626"/>
      <c r="E102" s="627"/>
      <c r="F102" s="627"/>
      <c r="G102" s="627"/>
      <c r="H102" s="627"/>
      <c r="I102" s="627"/>
      <c r="J102" s="627"/>
      <c r="K102" s="627"/>
      <c r="L102" s="627"/>
      <c r="M102" s="627"/>
      <c r="N102" s="627"/>
      <c r="O102" s="627"/>
    </row>
    <row r="103" spans="1:15" ht="15" x14ac:dyDescent="0.2">
      <c r="A103" s="211"/>
      <c r="B103" s="211"/>
      <c r="C103" s="488" t="s">
        <v>504</v>
      </c>
      <c r="D103" s="626"/>
      <c r="E103" s="627"/>
      <c r="F103" s="627"/>
      <c r="G103" s="627"/>
      <c r="H103" s="627"/>
      <c r="I103" s="627"/>
      <c r="J103" s="627"/>
      <c r="K103" s="627"/>
      <c r="L103" s="627"/>
      <c r="M103" s="627"/>
      <c r="N103" s="627"/>
      <c r="O103" s="627"/>
    </row>
    <row r="104" spans="1:15" ht="15.75" x14ac:dyDescent="0.25">
      <c r="A104" s="211"/>
      <c r="B104" s="211"/>
      <c r="C104" s="492" t="s">
        <v>73</v>
      </c>
      <c r="D104" s="953" t="str">
        <f t="shared" ref="D104:O104" si="5">IF(AND(D92="",D93="",D94="",D95="",D96="", D97="", D98="", D99="", D100="", D101="", D102="", D103=""), "", SUM(D92:D103))</f>
        <v/>
      </c>
      <c r="E104" s="954" t="str">
        <f t="shared" si="5"/>
        <v/>
      </c>
      <c r="F104" s="954" t="str">
        <f t="shared" si="5"/>
        <v/>
      </c>
      <c r="G104" s="954" t="str">
        <f t="shared" si="5"/>
        <v/>
      </c>
      <c r="H104" s="954" t="str">
        <f t="shared" si="5"/>
        <v/>
      </c>
      <c r="I104" s="954" t="str">
        <f t="shared" si="5"/>
        <v/>
      </c>
      <c r="J104" s="954" t="str">
        <f t="shared" si="5"/>
        <v/>
      </c>
      <c r="K104" s="954" t="str">
        <f t="shared" si="5"/>
        <v/>
      </c>
      <c r="L104" s="954" t="str">
        <f t="shared" si="5"/>
        <v/>
      </c>
      <c r="M104" s="954" t="str">
        <f t="shared" si="5"/>
        <v/>
      </c>
      <c r="N104" s="954" t="str">
        <f t="shared" si="5"/>
        <v/>
      </c>
      <c r="O104" s="955" t="str">
        <f t="shared" si="5"/>
        <v/>
      </c>
    </row>
    <row r="107" spans="1:15" ht="40.15" customHeight="1" x14ac:dyDescent="0.25">
      <c r="A107" s="1218" t="s">
        <v>516</v>
      </c>
      <c r="B107" s="1218"/>
      <c r="C107" s="1218"/>
      <c r="D107" s="628" t="s">
        <v>310</v>
      </c>
      <c r="E107" s="951" t="str">
        <f>IF(ISBLANK('2. Wafer Tracking'!C11), "", '2. Wafer Tracking'!C11)</f>
        <v/>
      </c>
      <c r="F107" s="629" t="s">
        <v>311</v>
      </c>
      <c r="G107" s="951" t="str">
        <f>IF(ISBLANK('2. Wafer Tracking'!G11), "", '2. Wafer Tracking'!G11)</f>
        <v/>
      </c>
      <c r="H107" s="199"/>
      <c r="I107" s="199"/>
      <c r="J107" s="199"/>
      <c r="K107" s="199"/>
      <c r="L107" s="199"/>
      <c r="M107" s="199"/>
      <c r="N107" s="199"/>
      <c r="O107" s="199"/>
    </row>
    <row r="108" spans="1:15" ht="18" customHeight="1" x14ac:dyDescent="0.2">
      <c r="A108" s="208"/>
      <c r="B108" s="219" t="s">
        <v>13</v>
      </c>
      <c r="C108" s="242"/>
      <c r="D108" s="242"/>
      <c r="E108" s="242"/>
      <c r="F108" s="242"/>
      <c r="G108" s="242"/>
      <c r="H108" s="242"/>
      <c r="I108" s="345"/>
      <c r="J108" s="345"/>
      <c r="K108" s="345"/>
      <c r="L108" s="345"/>
      <c r="M108" s="345"/>
      <c r="N108" s="345"/>
      <c r="O108" s="345"/>
    </row>
    <row r="109" spans="1:15" ht="27" x14ac:dyDescent="0.2">
      <c r="A109" s="208"/>
      <c r="B109" s="208"/>
      <c r="C109" s="208"/>
      <c r="D109" s="210" t="s">
        <v>153</v>
      </c>
      <c r="E109" s="210" t="s">
        <v>154</v>
      </c>
      <c r="F109" s="218" t="s">
        <v>155</v>
      </c>
      <c r="G109" s="218" t="s">
        <v>156</v>
      </c>
      <c r="H109" s="217" t="s">
        <v>157</v>
      </c>
      <c r="I109" s="217" t="s">
        <v>158</v>
      </c>
      <c r="J109" s="217" t="s">
        <v>159</v>
      </c>
      <c r="K109" s="217" t="s">
        <v>160</v>
      </c>
      <c r="L109" s="272" t="s">
        <v>161</v>
      </c>
      <c r="M109" s="272" t="s">
        <v>452</v>
      </c>
      <c r="N109" s="272" t="s">
        <v>451</v>
      </c>
      <c r="O109" s="272" t="s">
        <v>453</v>
      </c>
    </row>
    <row r="110" spans="1:15" ht="15" x14ac:dyDescent="0.2">
      <c r="A110" s="174"/>
      <c r="B110" s="174"/>
      <c r="C110" s="584" t="s">
        <v>493</v>
      </c>
      <c r="D110" s="614"/>
      <c r="E110" s="615"/>
      <c r="F110" s="616"/>
      <c r="G110" s="616"/>
      <c r="H110" s="616"/>
      <c r="I110" s="616"/>
      <c r="J110" s="616"/>
      <c r="K110" s="616"/>
      <c r="L110" s="616"/>
      <c r="M110" s="616"/>
      <c r="N110" s="616"/>
      <c r="O110" s="616"/>
    </row>
    <row r="111" spans="1:15" ht="15" x14ac:dyDescent="0.2">
      <c r="A111" s="174"/>
      <c r="B111" s="174"/>
      <c r="C111" s="486" t="s">
        <v>494</v>
      </c>
      <c r="D111" s="617"/>
      <c r="E111" s="618"/>
      <c r="F111" s="618"/>
      <c r="G111" s="618"/>
      <c r="H111" s="618"/>
      <c r="I111" s="618"/>
      <c r="J111" s="618"/>
      <c r="K111" s="618"/>
      <c r="L111" s="618"/>
      <c r="M111" s="618"/>
      <c r="N111" s="618"/>
      <c r="O111" s="618"/>
    </row>
    <row r="112" spans="1:15" ht="15" x14ac:dyDescent="0.2">
      <c r="A112" s="174"/>
      <c r="B112" s="174"/>
      <c r="C112" s="486" t="s">
        <v>495</v>
      </c>
      <c r="D112" s="617"/>
      <c r="E112" s="618"/>
      <c r="F112" s="618"/>
      <c r="G112" s="618"/>
      <c r="H112" s="618"/>
      <c r="I112" s="618"/>
      <c r="J112" s="618"/>
      <c r="K112" s="618"/>
      <c r="L112" s="618"/>
      <c r="M112" s="618"/>
      <c r="N112" s="618"/>
      <c r="O112" s="618"/>
    </row>
    <row r="113" spans="1:15" ht="15" x14ac:dyDescent="0.2">
      <c r="A113" s="174"/>
      <c r="B113" s="174"/>
      <c r="C113" s="486" t="s">
        <v>496</v>
      </c>
      <c r="D113" s="617"/>
      <c r="E113" s="618"/>
      <c r="F113" s="618"/>
      <c r="G113" s="618"/>
      <c r="H113" s="618"/>
      <c r="I113" s="618"/>
      <c r="J113" s="618"/>
      <c r="K113" s="618"/>
      <c r="L113" s="618"/>
      <c r="M113" s="618"/>
      <c r="N113" s="618"/>
      <c r="O113" s="618"/>
    </row>
    <row r="114" spans="1:15" ht="15" x14ac:dyDescent="0.2">
      <c r="A114" s="174"/>
      <c r="B114" s="174"/>
      <c r="C114" s="486" t="s">
        <v>497</v>
      </c>
      <c r="D114" s="619"/>
      <c r="E114" s="620"/>
      <c r="F114" s="620"/>
      <c r="G114" s="620"/>
      <c r="H114" s="620"/>
      <c r="I114" s="620"/>
      <c r="J114" s="620"/>
      <c r="K114" s="620"/>
      <c r="L114" s="620"/>
      <c r="M114" s="620"/>
      <c r="N114" s="620"/>
      <c r="O114" s="620"/>
    </row>
    <row r="115" spans="1:15" ht="15" x14ac:dyDescent="0.2">
      <c r="A115" s="174"/>
      <c r="B115" s="174"/>
      <c r="C115" s="486" t="s">
        <v>498</v>
      </c>
      <c r="D115" s="619"/>
      <c r="E115" s="620"/>
      <c r="F115" s="620"/>
      <c r="G115" s="620"/>
      <c r="H115" s="620"/>
      <c r="I115" s="620"/>
      <c r="J115" s="620"/>
      <c r="K115" s="620"/>
      <c r="L115" s="620"/>
      <c r="M115" s="620"/>
      <c r="N115" s="620"/>
      <c r="O115" s="620"/>
    </row>
    <row r="116" spans="1:15" ht="15" x14ac:dyDescent="0.2">
      <c r="A116" s="174"/>
      <c r="B116" s="174"/>
      <c r="C116" s="486" t="s">
        <v>499</v>
      </c>
      <c r="D116" s="619"/>
      <c r="E116" s="620"/>
      <c r="F116" s="620"/>
      <c r="G116" s="620"/>
      <c r="H116" s="620"/>
      <c r="I116" s="620"/>
      <c r="J116" s="620"/>
      <c r="K116" s="620"/>
      <c r="L116" s="620"/>
      <c r="M116" s="620"/>
      <c r="N116" s="620"/>
      <c r="O116" s="620"/>
    </row>
    <row r="117" spans="1:15" ht="15" x14ac:dyDescent="0.2">
      <c r="A117" s="174"/>
      <c r="B117" s="174"/>
      <c r="C117" s="486" t="s">
        <v>500</v>
      </c>
      <c r="D117" s="619"/>
      <c r="E117" s="620"/>
      <c r="F117" s="620"/>
      <c r="G117" s="620"/>
      <c r="H117" s="620"/>
      <c r="I117" s="620"/>
      <c r="J117" s="620"/>
      <c r="K117" s="620"/>
      <c r="L117" s="620"/>
      <c r="M117" s="620"/>
      <c r="N117" s="620"/>
      <c r="O117" s="620"/>
    </row>
    <row r="118" spans="1:15" ht="15" x14ac:dyDescent="0.2">
      <c r="A118" s="174"/>
      <c r="B118" s="174"/>
      <c r="C118" s="486" t="s">
        <v>501</v>
      </c>
      <c r="D118" s="619"/>
      <c r="E118" s="620"/>
      <c r="F118" s="620"/>
      <c r="G118" s="620"/>
      <c r="H118" s="620"/>
      <c r="I118" s="620"/>
      <c r="J118" s="620"/>
      <c r="K118" s="620"/>
      <c r="L118" s="620"/>
      <c r="M118" s="620"/>
      <c r="N118" s="620"/>
      <c r="O118" s="620"/>
    </row>
    <row r="119" spans="1:15" ht="15" x14ac:dyDescent="0.2">
      <c r="A119" s="174"/>
      <c r="B119" s="174"/>
      <c r="C119" s="486" t="s">
        <v>502</v>
      </c>
      <c r="D119" s="619"/>
      <c r="E119" s="620"/>
      <c r="F119" s="620"/>
      <c r="G119" s="620"/>
      <c r="H119" s="620"/>
      <c r="I119" s="620"/>
      <c r="J119" s="620"/>
      <c r="K119" s="620"/>
      <c r="L119" s="620"/>
      <c r="M119" s="620"/>
      <c r="N119" s="620"/>
      <c r="O119" s="620"/>
    </row>
    <row r="120" spans="1:15" ht="15" x14ac:dyDescent="0.2">
      <c r="A120" s="174"/>
      <c r="B120" s="174"/>
      <c r="C120" s="486" t="s">
        <v>503</v>
      </c>
      <c r="D120" s="619"/>
      <c r="E120" s="620"/>
      <c r="F120" s="620"/>
      <c r="G120" s="620"/>
      <c r="H120" s="620"/>
      <c r="I120" s="620"/>
      <c r="J120" s="620"/>
      <c r="K120" s="620"/>
      <c r="L120" s="620"/>
      <c r="M120" s="620"/>
      <c r="N120" s="620"/>
      <c r="O120" s="620"/>
    </row>
    <row r="121" spans="1:15" ht="15" x14ac:dyDescent="0.2">
      <c r="A121" s="174"/>
      <c r="B121" s="174"/>
      <c r="C121" s="488" t="s">
        <v>504</v>
      </c>
      <c r="D121" s="619"/>
      <c r="E121" s="620"/>
      <c r="F121" s="620"/>
      <c r="G121" s="620"/>
      <c r="H121" s="620"/>
      <c r="I121" s="620"/>
      <c r="J121" s="620"/>
      <c r="K121" s="620"/>
      <c r="L121" s="620"/>
      <c r="M121" s="620"/>
      <c r="N121" s="620"/>
      <c r="O121" s="620"/>
    </row>
    <row r="122" spans="1:15" ht="15.75" x14ac:dyDescent="0.25">
      <c r="A122" s="174"/>
      <c r="B122" s="174"/>
      <c r="C122" s="492" t="s">
        <v>73</v>
      </c>
      <c r="D122" s="953" t="str">
        <f t="shared" ref="D122:O122" si="6">IF(AND(D110="",D111="",D112="",D113="",D114="", D115="", D116="", D117="", D118="", D119="", D120="", D121=""), "", SUM(D110:D121))</f>
        <v/>
      </c>
      <c r="E122" s="954" t="str">
        <f t="shared" si="6"/>
        <v/>
      </c>
      <c r="F122" s="954" t="str">
        <f t="shared" si="6"/>
        <v/>
      </c>
      <c r="G122" s="954" t="str">
        <f t="shared" si="6"/>
        <v/>
      </c>
      <c r="H122" s="954" t="str">
        <f t="shared" si="6"/>
        <v/>
      </c>
      <c r="I122" s="954" t="str">
        <f t="shared" si="6"/>
        <v/>
      </c>
      <c r="J122" s="954" t="str">
        <f t="shared" si="6"/>
        <v/>
      </c>
      <c r="K122" s="954" t="str">
        <f t="shared" si="6"/>
        <v/>
      </c>
      <c r="L122" s="954" t="str">
        <f t="shared" si="6"/>
        <v/>
      </c>
      <c r="M122" s="954" t="str">
        <f t="shared" si="6"/>
        <v/>
      </c>
      <c r="N122" s="954" t="str">
        <f t="shared" si="6"/>
        <v/>
      </c>
      <c r="O122" s="955" t="str">
        <f t="shared" si="6"/>
        <v/>
      </c>
    </row>
    <row r="123" spans="1:15" x14ac:dyDescent="0.2">
      <c r="A123" s="208"/>
      <c r="B123" s="208"/>
      <c r="C123" s="208"/>
      <c r="D123" s="208"/>
      <c r="E123" s="208"/>
      <c r="F123" s="208"/>
      <c r="G123" s="236"/>
      <c r="H123" s="208"/>
      <c r="I123" s="208"/>
      <c r="J123" s="208"/>
      <c r="K123" s="208"/>
      <c r="L123" s="237"/>
      <c r="M123" s="237"/>
      <c r="N123" s="237"/>
      <c r="O123" s="237"/>
    </row>
    <row r="124" spans="1:15" ht="18" customHeight="1" x14ac:dyDescent="0.2">
      <c r="A124" s="174"/>
      <c r="B124" s="219" t="s">
        <v>105</v>
      </c>
      <c r="C124" s="242"/>
      <c r="D124" s="242"/>
      <c r="E124" s="242"/>
      <c r="F124" s="242"/>
      <c r="G124" s="242"/>
      <c r="H124" s="242"/>
      <c r="I124" s="242"/>
      <c r="J124" s="242"/>
      <c r="K124" s="242"/>
      <c r="L124" s="242"/>
      <c r="M124" s="345"/>
      <c r="N124" s="345"/>
      <c r="O124" s="345"/>
    </row>
    <row r="125" spans="1:15" ht="27" x14ac:dyDescent="0.2">
      <c r="A125" s="208"/>
      <c r="B125" s="208"/>
      <c r="C125" s="209"/>
      <c r="D125" s="210" t="s">
        <v>153</v>
      </c>
      <c r="E125" s="210" t="s">
        <v>154</v>
      </c>
      <c r="F125" s="218" t="s">
        <v>155</v>
      </c>
      <c r="G125" s="218" t="s">
        <v>156</v>
      </c>
      <c r="H125" s="217" t="s">
        <v>157</v>
      </c>
      <c r="I125" s="217" t="s">
        <v>158</v>
      </c>
      <c r="J125" s="217" t="s">
        <v>159</v>
      </c>
      <c r="K125" s="217" t="s">
        <v>160</v>
      </c>
      <c r="L125" s="272" t="s">
        <v>161</v>
      </c>
      <c r="M125" s="272" t="s">
        <v>452</v>
      </c>
      <c r="N125" s="272" t="s">
        <v>451</v>
      </c>
      <c r="O125" s="272" t="s">
        <v>453</v>
      </c>
    </row>
    <row r="126" spans="1:15" ht="15" x14ac:dyDescent="0.2">
      <c r="A126" s="211"/>
      <c r="B126" s="211"/>
      <c r="C126" s="486" t="s">
        <v>493</v>
      </c>
      <c r="D126" s="614"/>
      <c r="E126" s="615"/>
      <c r="F126" s="616"/>
      <c r="G126" s="616"/>
      <c r="H126" s="616"/>
      <c r="I126" s="616"/>
      <c r="J126" s="616"/>
      <c r="K126" s="616"/>
      <c r="L126" s="616"/>
      <c r="M126" s="616"/>
      <c r="N126" s="616"/>
      <c r="O126" s="616"/>
    </row>
    <row r="127" spans="1:15" ht="15" x14ac:dyDescent="0.2">
      <c r="A127" s="211"/>
      <c r="B127" s="211"/>
      <c r="C127" s="486" t="s">
        <v>494</v>
      </c>
      <c r="D127" s="617"/>
      <c r="E127" s="618"/>
      <c r="F127" s="618"/>
      <c r="G127" s="618"/>
      <c r="H127" s="618"/>
      <c r="I127" s="618"/>
      <c r="J127" s="618"/>
      <c r="K127" s="618"/>
      <c r="L127" s="618"/>
      <c r="M127" s="618"/>
      <c r="N127" s="618"/>
      <c r="O127" s="618"/>
    </row>
    <row r="128" spans="1:15" ht="15" x14ac:dyDescent="0.2">
      <c r="A128" s="211"/>
      <c r="B128" s="211"/>
      <c r="C128" s="486" t="s">
        <v>495</v>
      </c>
      <c r="D128" s="617"/>
      <c r="E128" s="618"/>
      <c r="F128" s="618"/>
      <c r="G128" s="618"/>
      <c r="H128" s="618"/>
      <c r="I128" s="618"/>
      <c r="J128" s="618"/>
      <c r="K128" s="618"/>
      <c r="L128" s="618"/>
      <c r="M128" s="618"/>
      <c r="N128" s="618"/>
      <c r="O128" s="618"/>
    </row>
    <row r="129" spans="1:15" ht="15" x14ac:dyDescent="0.2">
      <c r="A129" s="211"/>
      <c r="B129" s="211"/>
      <c r="C129" s="486" t="s">
        <v>496</v>
      </c>
      <c r="D129" s="617"/>
      <c r="E129" s="618"/>
      <c r="F129" s="618"/>
      <c r="G129" s="618"/>
      <c r="H129" s="618"/>
      <c r="I129" s="618"/>
      <c r="J129" s="618"/>
      <c r="K129" s="618"/>
      <c r="L129" s="618"/>
      <c r="M129" s="618"/>
      <c r="N129" s="618"/>
      <c r="O129" s="618"/>
    </row>
    <row r="130" spans="1:15" ht="15" x14ac:dyDescent="0.2">
      <c r="A130" s="211"/>
      <c r="B130" s="211"/>
      <c r="C130" s="486" t="s">
        <v>497</v>
      </c>
      <c r="D130" s="619"/>
      <c r="E130" s="620"/>
      <c r="F130" s="620"/>
      <c r="G130" s="620"/>
      <c r="H130" s="620"/>
      <c r="I130" s="620"/>
      <c r="J130" s="620"/>
      <c r="K130" s="620"/>
      <c r="L130" s="620"/>
      <c r="M130" s="620"/>
      <c r="N130" s="620"/>
      <c r="O130" s="620"/>
    </row>
    <row r="131" spans="1:15" ht="15" x14ac:dyDescent="0.2">
      <c r="A131" s="211"/>
      <c r="B131" s="211"/>
      <c r="C131" s="486" t="s">
        <v>498</v>
      </c>
      <c r="D131" s="619"/>
      <c r="E131" s="620"/>
      <c r="F131" s="620"/>
      <c r="G131" s="620"/>
      <c r="H131" s="620"/>
      <c r="I131" s="620"/>
      <c r="J131" s="620"/>
      <c r="K131" s="620"/>
      <c r="L131" s="620"/>
      <c r="M131" s="620"/>
      <c r="N131" s="620"/>
      <c r="O131" s="620"/>
    </row>
    <row r="132" spans="1:15" ht="15" x14ac:dyDescent="0.2">
      <c r="A132" s="211"/>
      <c r="B132" s="211"/>
      <c r="C132" s="486" t="s">
        <v>499</v>
      </c>
      <c r="D132" s="619"/>
      <c r="E132" s="620"/>
      <c r="F132" s="620"/>
      <c r="G132" s="620"/>
      <c r="H132" s="620"/>
      <c r="I132" s="620"/>
      <c r="J132" s="620"/>
      <c r="K132" s="620"/>
      <c r="L132" s="620"/>
      <c r="M132" s="620"/>
      <c r="N132" s="620"/>
      <c r="O132" s="620"/>
    </row>
    <row r="133" spans="1:15" ht="15" x14ac:dyDescent="0.2">
      <c r="A133" s="211"/>
      <c r="B133" s="211"/>
      <c r="C133" s="486" t="s">
        <v>500</v>
      </c>
      <c r="D133" s="619"/>
      <c r="E133" s="620"/>
      <c r="F133" s="620"/>
      <c r="G133" s="620"/>
      <c r="H133" s="620"/>
      <c r="I133" s="620"/>
      <c r="J133" s="620"/>
      <c r="K133" s="620"/>
      <c r="L133" s="620"/>
      <c r="M133" s="620"/>
      <c r="N133" s="620"/>
      <c r="O133" s="620"/>
    </row>
    <row r="134" spans="1:15" ht="15" x14ac:dyDescent="0.2">
      <c r="A134" s="211"/>
      <c r="B134" s="211"/>
      <c r="C134" s="486" t="s">
        <v>501</v>
      </c>
      <c r="D134" s="619"/>
      <c r="E134" s="620"/>
      <c r="F134" s="620"/>
      <c r="G134" s="620"/>
      <c r="H134" s="620"/>
      <c r="I134" s="620"/>
      <c r="J134" s="620"/>
      <c r="K134" s="620"/>
      <c r="L134" s="620"/>
      <c r="M134" s="620"/>
      <c r="N134" s="620"/>
      <c r="O134" s="620"/>
    </row>
    <row r="135" spans="1:15" ht="15" x14ac:dyDescent="0.2">
      <c r="A135" s="211"/>
      <c r="B135" s="211"/>
      <c r="C135" s="486" t="s">
        <v>502</v>
      </c>
      <c r="D135" s="619"/>
      <c r="E135" s="620"/>
      <c r="F135" s="620"/>
      <c r="G135" s="620"/>
      <c r="H135" s="620"/>
      <c r="I135" s="620"/>
      <c r="J135" s="620"/>
      <c r="K135" s="620"/>
      <c r="L135" s="620"/>
      <c r="M135" s="620"/>
      <c r="N135" s="620"/>
      <c r="O135" s="620"/>
    </row>
    <row r="136" spans="1:15" ht="15" x14ac:dyDescent="0.2">
      <c r="A136" s="211"/>
      <c r="B136" s="211"/>
      <c r="C136" s="486" t="s">
        <v>503</v>
      </c>
      <c r="D136" s="619"/>
      <c r="E136" s="620"/>
      <c r="F136" s="620"/>
      <c r="G136" s="620"/>
      <c r="H136" s="620"/>
      <c r="I136" s="620"/>
      <c r="J136" s="620"/>
      <c r="K136" s="620"/>
      <c r="L136" s="620"/>
      <c r="M136" s="620"/>
      <c r="N136" s="620"/>
      <c r="O136" s="620"/>
    </row>
    <row r="137" spans="1:15" ht="15" x14ac:dyDescent="0.2">
      <c r="A137" s="211"/>
      <c r="B137" s="211"/>
      <c r="C137" s="488" t="s">
        <v>504</v>
      </c>
      <c r="D137" s="619"/>
      <c r="E137" s="620"/>
      <c r="F137" s="620"/>
      <c r="G137" s="620"/>
      <c r="H137" s="620"/>
      <c r="I137" s="620"/>
      <c r="J137" s="620"/>
      <c r="K137" s="620"/>
      <c r="L137" s="620"/>
      <c r="M137" s="620"/>
      <c r="N137" s="620"/>
      <c r="O137" s="620"/>
    </row>
    <row r="138" spans="1:15" ht="15.75" x14ac:dyDescent="0.25">
      <c r="A138" s="211"/>
      <c r="B138" s="211"/>
      <c r="C138" s="492" t="s">
        <v>73</v>
      </c>
      <c r="D138" s="953" t="str">
        <f t="shared" ref="D138:O138" si="7">IF(AND(D126="",D127="",D128="",D129="",D130="", D131="", D132="", D133="", D134="", D135="", D136="", D137=""), "", SUM(D126:D137))</f>
        <v/>
      </c>
      <c r="E138" s="954" t="str">
        <f t="shared" si="7"/>
        <v/>
      </c>
      <c r="F138" s="954" t="str">
        <f t="shared" si="7"/>
        <v/>
      </c>
      <c r="G138" s="954" t="str">
        <f t="shared" si="7"/>
        <v/>
      </c>
      <c r="H138" s="954" t="str">
        <f t="shared" si="7"/>
        <v/>
      </c>
      <c r="I138" s="954" t="str">
        <f t="shared" si="7"/>
        <v/>
      </c>
      <c r="J138" s="954" t="str">
        <f t="shared" si="7"/>
        <v/>
      </c>
      <c r="K138" s="954" t="str">
        <f t="shared" si="7"/>
        <v/>
      </c>
      <c r="L138" s="954" t="str">
        <f t="shared" si="7"/>
        <v/>
      </c>
      <c r="M138" s="954" t="str">
        <f t="shared" si="7"/>
        <v/>
      </c>
      <c r="N138" s="954" t="str">
        <f t="shared" si="7"/>
        <v/>
      </c>
      <c r="O138" s="955" t="str">
        <f t="shared" si="7"/>
        <v/>
      </c>
    </row>
    <row r="141" spans="1:15" s="5" customFormat="1" ht="15.75" x14ac:dyDescent="0.25">
      <c r="A141" s="487"/>
      <c r="B141" s="487"/>
      <c r="C141" s="487"/>
      <c r="D141" s="487"/>
      <c r="E141" s="487"/>
      <c r="F141" s="487"/>
      <c r="G141" s="487"/>
      <c r="H141" s="487"/>
      <c r="I141" s="487"/>
      <c r="J141" s="487"/>
      <c r="K141" s="487"/>
      <c r="L141" s="487"/>
      <c r="M141" s="487"/>
      <c r="N141" s="487"/>
      <c r="O141" s="487"/>
    </row>
    <row r="142" spans="1:15" s="5" customFormat="1" x14ac:dyDescent="0.2">
      <c r="A142" s="240"/>
      <c r="B142" s="519"/>
      <c r="C142" s="124"/>
      <c r="D142" s="124"/>
      <c r="E142" s="124"/>
      <c r="F142" s="124"/>
      <c r="G142" s="124"/>
      <c r="H142" s="124"/>
      <c r="I142" s="240"/>
      <c r="J142" s="240"/>
      <c r="K142" s="240"/>
      <c r="L142" s="240"/>
      <c r="M142" s="240"/>
      <c r="N142" s="240"/>
      <c r="O142" s="240"/>
    </row>
    <row r="143" spans="1:15" s="5" customFormat="1" x14ac:dyDescent="0.2">
      <c r="A143" s="240"/>
      <c r="B143" s="240"/>
      <c r="C143" s="240"/>
      <c r="D143" s="226"/>
      <c r="E143" s="226"/>
      <c r="F143" s="226"/>
      <c r="G143" s="226"/>
      <c r="H143" s="226"/>
      <c r="I143" s="226"/>
      <c r="J143" s="226"/>
      <c r="K143" s="226"/>
      <c r="L143" s="226"/>
      <c r="M143" s="226"/>
      <c r="N143" s="226"/>
      <c r="O143" s="226"/>
    </row>
    <row r="144" spans="1:15" s="5" customFormat="1" ht="15" x14ac:dyDescent="0.2">
      <c r="A144" s="124"/>
      <c r="B144" s="124"/>
      <c r="C144" s="497"/>
      <c r="D144" s="499"/>
      <c r="E144" s="499"/>
      <c r="F144" s="499"/>
      <c r="G144" s="499"/>
      <c r="H144" s="499"/>
      <c r="I144" s="499"/>
      <c r="J144" s="499"/>
      <c r="K144" s="499"/>
      <c r="L144" s="499"/>
      <c r="M144" s="499"/>
      <c r="N144" s="499"/>
      <c r="O144" s="499"/>
    </row>
    <row r="145" spans="1:15" s="5" customFormat="1" ht="15" x14ac:dyDescent="0.2">
      <c r="A145" s="124"/>
      <c r="B145" s="124"/>
      <c r="C145" s="497"/>
      <c r="D145" s="499"/>
      <c r="E145" s="499"/>
      <c r="F145" s="499"/>
      <c r="G145" s="499"/>
      <c r="H145" s="499"/>
      <c r="I145" s="499"/>
      <c r="J145" s="499"/>
      <c r="K145" s="499"/>
      <c r="L145" s="499"/>
      <c r="M145" s="499"/>
      <c r="N145" s="499"/>
      <c r="O145" s="499"/>
    </row>
    <row r="146" spans="1:15" s="5" customFormat="1" ht="15" x14ac:dyDescent="0.2">
      <c r="A146" s="124"/>
      <c r="B146" s="124"/>
      <c r="C146" s="497"/>
      <c r="D146" s="499"/>
      <c r="E146" s="499"/>
      <c r="F146" s="499"/>
      <c r="G146" s="499"/>
      <c r="H146" s="499"/>
      <c r="I146" s="499"/>
      <c r="J146" s="499"/>
      <c r="K146" s="499"/>
      <c r="L146" s="499"/>
      <c r="M146" s="499"/>
      <c r="N146" s="499"/>
      <c r="O146" s="499"/>
    </row>
    <row r="147" spans="1:15" s="5" customFormat="1" ht="15" x14ac:dyDescent="0.2">
      <c r="A147" s="124"/>
      <c r="B147" s="124"/>
      <c r="C147" s="497"/>
      <c r="D147" s="499"/>
      <c r="E147" s="499"/>
      <c r="F147" s="499"/>
      <c r="G147" s="499"/>
      <c r="H147" s="499"/>
      <c r="I147" s="499"/>
      <c r="J147" s="499"/>
      <c r="K147" s="499"/>
      <c r="L147" s="499"/>
      <c r="M147" s="499"/>
      <c r="N147" s="499"/>
      <c r="O147" s="499"/>
    </row>
    <row r="148" spans="1:15" s="5" customFormat="1" ht="15" x14ac:dyDescent="0.2">
      <c r="A148" s="124"/>
      <c r="B148" s="124"/>
      <c r="C148" s="497"/>
      <c r="D148" s="499"/>
      <c r="E148" s="499"/>
      <c r="F148" s="499"/>
      <c r="G148" s="499"/>
      <c r="H148" s="499"/>
      <c r="I148" s="499"/>
      <c r="J148" s="499"/>
      <c r="K148" s="499"/>
      <c r="L148" s="499"/>
      <c r="M148" s="499"/>
      <c r="N148" s="499"/>
      <c r="O148" s="499"/>
    </row>
    <row r="149" spans="1:15" s="5" customFormat="1" ht="15" x14ac:dyDescent="0.2">
      <c r="A149" s="124"/>
      <c r="B149" s="124"/>
      <c r="C149" s="497"/>
      <c r="D149" s="499"/>
      <c r="E149" s="499"/>
      <c r="F149" s="499"/>
      <c r="G149" s="499"/>
      <c r="H149" s="499"/>
      <c r="I149" s="499"/>
      <c r="J149" s="499"/>
      <c r="K149" s="499"/>
      <c r="L149" s="499"/>
      <c r="M149" s="499"/>
      <c r="N149" s="499"/>
      <c r="O149" s="499"/>
    </row>
    <row r="150" spans="1:15" s="5" customFormat="1" ht="15" x14ac:dyDescent="0.2">
      <c r="A150" s="124"/>
      <c r="B150" s="124"/>
      <c r="C150" s="497"/>
      <c r="D150" s="499"/>
      <c r="E150" s="499"/>
      <c r="F150" s="499"/>
      <c r="G150" s="499"/>
      <c r="H150" s="499"/>
      <c r="I150" s="499"/>
      <c r="J150" s="499"/>
      <c r="K150" s="499"/>
      <c r="L150" s="499"/>
      <c r="M150" s="499"/>
      <c r="N150" s="499"/>
      <c r="O150" s="499"/>
    </row>
    <row r="151" spans="1:15" s="5" customFormat="1" ht="15" x14ac:dyDescent="0.2">
      <c r="A151" s="124"/>
      <c r="B151" s="124"/>
      <c r="C151" s="497"/>
      <c r="D151" s="499"/>
      <c r="E151" s="499"/>
      <c r="F151" s="499"/>
      <c r="G151" s="499"/>
      <c r="H151" s="499"/>
      <c r="I151" s="499"/>
      <c r="J151" s="499"/>
      <c r="K151" s="499"/>
      <c r="L151" s="499"/>
      <c r="M151" s="499"/>
      <c r="N151" s="499"/>
      <c r="O151" s="499"/>
    </row>
    <row r="152" spans="1:15" s="5" customFormat="1" ht="15" x14ac:dyDescent="0.2">
      <c r="A152" s="124"/>
      <c r="B152" s="124"/>
      <c r="C152" s="497"/>
      <c r="D152" s="499"/>
      <c r="E152" s="499"/>
      <c r="F152" s="499"/>
      <c r="G152" s="499"/>
      <c r="H152" s="499"/>
      <c r="I152" s="499"/>
      <c r="J152" s="499"/>
      <c r="K152" s="499"/>
      <c r="L152" s="499"/>
      <c r="M152" s="499"/>
      <c r="N152" s="499"/>
      <c r="O152" s="499"/>
    </row>
    <row r="153" spans="1:15" s="5" customFormat="1" ht="15" x14ac:dyDescent="0.2">
      <c r="A153" s="124"/>
      <c r="B153" s="124"/>
      <c r="C153" s="497"/>
      <c r="D153" s="499"/>
      <c r="E153" s="499"/>
      <c r="F153" s="499"/>
      <c r="G153" s="499"/>
      <c r="H153" s="499"/>
      <c r="I153" s="499"/>
      <c r="J153" s="499"/>
      <c r="K153" s="499"/>
      <c r="L153" s="499"/>
      <c r="M153" s="499"/>
      <c r="N153" s="499"/>
      <c r="O153" s="499"/>
    </row>
    <row r="154" spans="1:15" s="5" customFormat="1" ht="15" x14ac:dyDescent="0.2">
      <c r="A154" s="124"/>
      <c r="B154" s="124"/>
      <c r="C154" s="497"/>
      <c r="D154" s="499"/>
      <c r="E154" s="499"/>
      <c r="F154" s="499"/>
      <c r="G154" s="499"/>
      <c r="H154" s="499"/>
      <c r="I154" s="499"/>
      <c r="J154" s="499"/>
      <c r="K154" s="499"/>
      <c r="L154" s="499"/>
      <c r="M154" s="499"/>
      <c r="N154" s="499"/>
      <c r="O154" s="499"/>
    </row>
    <row r="155" spans="1:15" s="5" customFormat="1" ht="15" x14ac:dyDescent="0.2">
      <c r="A155" s="124"/>
      <c r="B155" s="124"/>
      <c r="C155" s="497"/>
      <c r="D155" s="499"/>
      <c r="E155" s="499"/>
      <c r="F155" s="499"/>
      <c r="G155" s="499"/>
      <c r="H155" s="499"/>
      <c r="I155" s="499"/>
      <c r="J155" s="499"/>
      <c r="K155" s="499"/>
      <c r="L155" s="499"/>
      <c r="M155" s="499"/>
      <c r="N155" s="499"/>
      <c r="O155" s="499"/>
    </row>
    <row r="156" spans="1:15" s="5" customFormat="1" ht="15.75" x14ac:dyDescent="0.25">
      <c r="A156" s="124"/>
      <c r="B156" s="124"/>
      <c r="C156" s="500"/>
      <c r="D156" s="499"/>
      <c r="E156" s="499"/>
      <c r="F156" s="499"/>
      <c r="G156" s="499"/>
      <c r="H156" s="499"/>
      <c r="I156" s="499"/>
      <c r="J156" s="499"/>
      <c r="K156" s="499"/>
      <c r="L156" s="499"/>
      <c r="M156" s="499"/>
      <c r="N156" s="499"/>
      <c r="O156" s="499"/>
    </row>
    <row r="157" spans="1:15" s="5" customFormat="1" x14ac:dyDescent="0.2">
      <c r="A157" s="240"/>
      <c r="B157" s="240"/>
      <c r="C157" s="240"/>
      <c r="D157" s="240"/>
      <c r="E157" s="240"/>
      <c r="F157" s="240"/>
      <c r="G157" s="518"/>
      <c r="H157" s="240"/>
      <c r="I157" s="240"/>
      <c r="J157" s="240"/>
      <c r="K157" s="240"/>
      <c r="L157" s="240"/>
      <c r="M157" s="240"/>
      <c r="N157" s="240"/>
      <c r="O157" s="240"/>
    </row>
    <row r="158" spans="1:15" s="5" customFormat="1" x14ac:dyDescent="0.2">
      <c r="A158" s="124"/>
      <c r="B158" s="519"/>
      <c r="C158" s="124"/>
      <c r="D158" s="124"/>
      <c r="E158" s="124"/>
      <c r="F158" s="124"/>
      <c r="G158" s="124"/>
      <c r="H158" s="124"/>
      <c r="I158" s="124"/>
      <c r="J158" s="124"/>
      <c r="K158" s="124"/>
      <c r="L158" s="124"/>
      <c r="M158" s="240"/>
      <c r="N158" s="240"/>
      <c r="O158" s="240"/>
    </row>
    <row r="159" spans="1:15" s="5" customFormat="1" x14ac:dyDescent="0.2">
      <c r="A159" s="240"/>
      <c r="B159" s="240"/>
      <c r="C159" s="521"/>
      <c r="D159" s="226"/>
      <c r="E159" s="226"/>
      <c r="F159" s="226"/>
      <c r="G159" s="226"/>
      <c r="H159" s="226"/>
      <c r="I159" s="226"/>
      <c r="J159" s="226"/>
      <c r="K159" s="226"/>
      <c r="L159" s="226"/>
      <c r="M159" s="226"/>
      <c r="N159" s="226"/>
      <c r="O159" s="226"/>
    </row>
    <row r="160" spans="1:15" s="5" customFormat="1" ht="15" x14ac:dyDescent="0.2">
      <c r="A160" s="244"/>
      <c r="B160" s="244"/>
      <c r="C160" s="497"/>
      <c r="D160" s="499"/>
      <c r="E160" s="499"/>
      <c r="F160" s="499"/>
      <c r="G160" s="499"/>
      <c r="H160" s="499"/>
      <c r="I160" s="499"/>
      <c r="J160" s="499"/>
      <c r="K160" s="499"/>
      <c r="L160" s="499"/>
      <c r="M160" s="499"/>
      <c r="N160" s="499"/>
      <c r="O160" s="499"/>
    </row>
    <row r="161" spans="1:15" s="5" customFormat="1" ht="15" x14ac:dyDescent="0.2">
      <c r="A161" s="244"/>
      <c r="B161" s="244"/>
      <c r="C161" s="497"/>
      <c r="D161" s="499"/>
      <c r="E161" s="499"/>
      <c r="F161" s="499"/>
      <c r="G161" s="499"/>
      <c r="H161" s="499"/>
      <c r="I161" s="499"/>
      <c r="J161" s="499"/>
      <c r="K161" s="499"/>
      <c r="L161" s="499"/>
      <c r="M161" s="499"/>
      <c r="N161" s="499"/>
      <c r="O161" s="499"/>
    </row>
    <row r="162" spans="1:15" s="5" customFormat="1" ht="15" x14ac:dyDescent="0.2">
      <c r="A162" s="244"/>
      <c r="B162" s="244"/>
      <c r="C162" s="497"/>
      <c r="D162" s="499"/>
      <c r="E162" s="499"/>
      <c r="F162" s="499"/>
      <c r="G162" s="499"/>
      <c r="H162" s="499"/>
      <c r="I162" s="499"/>
      <c r="J162" s="499"/>
      <c r="K162" s="499"/>
      <c r="L162" s="499"/>
      <c r="M162" s="499"/>
      <c r="N162" s="499"/>
      <c r="O162" s="499"/>
    </row>
    <row r="163" spans="1:15" s="5" customFormat="1" ht="15" x14ac:dyDescent="0.2">
      <c r="A163" s="244"/>
      <c r="B163" s="244"/>
      <c r="C163" s="497"/>
      <c r="D163" s="499"/>
      <c r="E163" s="499"/>
      <c r="F163" s="499"/>
      <c r="G163" s="499"/>
      <c r="H163" s="499"/>
      <c r="I163" s="499"/>
      <c r="J163" s="499"/>
      <c r="K163" s="499"/>
      <c r="L163" s="499"/>
      <c r="M163" s="499"/>
      <c r="N163" s="499"/>
      <c r="O163" s="499"/>
    </row>
    <row r="164" spans="1:15" s="5" customFormat="1" ht="15" x14ac:dyDescent="0.2">
      <c r="A164" s="244"/>
      <c r="B164" s="244"/>
      <c r="C164" s="497"/>
      <c r="D164" s="499"/>
      <c r="E164" s="499"/>
      <c r="F164" s="499"/>
      <c r="G164" s="499"/>
      <c r="H164" s="499"/>
      <c r="I164" s="499"/>
      <c r="J164" s="499"/>
      <c r="K164" s="499"/>
      <c r="L164" s="499"/>
      <c r="M164" s="499"/>
      <c r="N164" s="499"/>
      <c r="O164" s="499"/>
    </row>
    <row r="165" spans="1:15" s="5" customFormat="1" ht="15" x14ac:dyDescent="0.2">
      <c r="A165" s="244"/>
      <c r="B165" s="244"/>
      <c r="C165" s="497"/>
      <c r="D165" s="499"/>
      <c r="E165" s="499"/>
      <c r="F165" s="499"/>
      <c r="G165" s="499"/>
      <c r="H165" s="499"/>
      <c r="I165" s="499"/>
      <c r="J165" s="499"/>
      <c r="K165" s="499"/>
      <c r="L165" s="499"/>
      <c r="M165" s="499"/>
      <c r="N165" s="499"/>
      <c r="O165" s="499"/>
    </row>
    <row r="166" spans="1:15" s="5" customFormat="1" ht="15" x14ac:dyDescent="0.2">
      <c r="A166" s="244"/>
      <c r="B166" s="244"/>
      <c r="C166" s="497"/>
      <c r="D166" s="499"/>
      <c r="E166" s="499"/>
      <c r="F166" s="499"/>
      <c r="G166" s="499"/>
      <c r="H166" s="499"/>
      <c r="I166" s="499"/>
      <c r="J166" s="499"/>
      <c r="K166" s="499"/>
      <c r="L166" s="499"/>
      <c r="M166" s="499"/>
      <c r="N166" s="499"/>
      <c r="O166" s="499"/>
    </row>
    <row r="167" spans="1:15" s="5" customFormat="1" ht="15" x14ac:dyDescent="0.2">
      <c r="A167" s="244"/>
      <c r="B167" s="244"/>
      <c r="C167" s="497"/>
      <c r="D167" s="499"/>
      <c r="E167" s="499"/>
      <c r="F167" s="499"/>
      <c r="G167" s="499"/>
      <c r="H167" s="499"/>
      <c r="I167" s="499"/>
      <c r="J167" s="499"/>
      <c r="K167" s="499"/>
      <c r="L167" s="499"/>
      <c r="M167" s="499"/>
      <c r="N167" s="499"/>
      <c r="O167" s="499"/>
    </row>
    <row r="168" spans="1:15" s="5" customFormat="1" ht="15" x14ac:dyDescent="0.2">
      <c r="A168" s="244"/>
      <c r="B168" s="244"/>
      <c r="C168" s="497"/>
      <c r="D168" s="499"/>
      <c r="E168" s="499"/>
      <c r="F168" s="499"/>
      <c r="G168" s="499"/>
      <c r="H168" s="499"/>
      <c r="I168" s="499"/>
      <c r="J168" s="499"/>
      <c r="K168" s="499"/>
      <c r="L168" s="499"/>
      <c r="M168" s="499"/>
      <c r="N168" s="499"/>
      <c r="O168" s="499"/>
    </row>
    <row r="169" spans="1:15" s="5" customFormat="1" ht="15" x14ac:dyDescent="0.2">
      <c r="A169" s="244"/>
      <c r="B169" s="244"/>
      <c r="C169" s="497"/>
      <c r="D169" s="499"/>
      <c r="E169" s="499"/>
      <c r="F169" s="499"/>
      <c r="G169" s="499"/>
      <c r="H169" s="499"/>
      <c r="I169" s="499"/>
      <c r="J169" s="499"/>
      <c r="K169" s="499"/>
      <c r="L169" s="499"/>
      <c r="M169" s="499"/>
      <c r="N169" s="499"/>
      <c r="O169" s="499"/>
    </row>
    <row r="170" spans="1:15" s="5" customFormat="1" ht="15" x14ac:dyDescent="0.2">
      <c r="A170" s="244"/>
      <c r="B170" s="244"/>
      <c r="C170" s="497"/>
      <c r="D170" s="499"/>
      <c r="E170" s="499"/>
      <c r="F170" s="499"/>
      <c r="G170" s="499"/>
      <c r="H170" s="499"/>
      <c r="I170" s="499"/>
      <c r="J170" s="499"/>
      <c r="K170" s="499"/>
      <c r="L170" s="499"/>
      <c r="M170" s="499"/>
      <c r="N170" s="499"/>
      <c r="O170" s="499"/>
    </row>
    <row r="171" spans="1:15" s="5" customFormat="1" ht="15" x14ac:dyDescent="0.2">
      <c r="A171" s="244"/>
      <c r="B171" s="244"/>
      <c r="C171" s="497"/>
      <c r="D171" s="499"/>
      <c r="E171" s="499"/>
      <c r="F171" s="499"/>
      <c r="G171" s="499"/>
      <c r="H171" s="499"/>
      <c r="I171" s="499"/>
      <c r="J171" s="499"/>
      <c r="K171" s="499"/>
      <c r="L171" s="499"/>
      <c r="M171" s="499"/>
      <c r="N171" s="499"/>
      <c r="O171" s="499"/>
    </row>
    <row r="172" spans="1:15" s="5" customFormat="1" ht="15.75" x14ac:dyDescent="0.25">
      <c r="A172" s="244"/>
      <c r="B172" s="244"/>
      <c r="C172" s="500"/>
      <c r="D172" s="499"/>
      <c r="E172" s="499"/>
      <c r="F172" s="499"/>
      <c r="G172" s="499"/>
      <c r="H172" s="499"/>
      <c r="I172" s="499"/>
      <c r="J172" s="499"/>
      <c r="K172" s="499"/>
      <c r="L172" s="499"/>
      <c r="M172" s="499"/>
      <c r="N172" s="499"/>
      <c r="O172" s="499"/>
    </row>
    <row r="173" spans="1:15" s="5" customFormat="1" x14ac:dyDescent="0.2"/>
  </sheetData>
  <sheetProtection algorithmName="SHA-512" hashValue="TpeaOT2bqOpxoUGXs1YHBnOmTqFlz4BNtJd+OBEOvJsMClXnIJ9hCMRt1E/DOYJ2TN5GYF9ni7Sbj9GiVxHQpg==" saltValue="kNWCf7+sdNUzKA0YmdTi7Q==" spinCount="100000" sheet="1" objects="1" scenarios="1"/>
  <mergeCells count="6">
    <mergeCell ref="J1:N1"/>
    <mergeCell ref="A3:O3"/>
    <mergeCell ref="A107:C107"/>
    <mergeCell ref="A5:C5"/>
    <mergeCell ref="A39:C39"/>
    <mergeCell ref="A73:C73"/>
  </mergeCells>
  <phoneticPr fontId="99" type="noConversion"/>
  <conditionalFormatting sqref="F8:F19 F24:F35 F42:F53 F58:F69 F76:F87 F92:F103 F110:F121 F126:F137 F144:F156 F160:F172">
    <cfRule type="cellIs" dxfId="1" priority="5" stopIfTrue="1" operator="equal">
      <formula>"(select from list)"</formula>
    </cfRule>
  </conditionalFormatting>
  <pageMargins left="0.5" right="0.5" top="0.75" bottom="0.75" header="0.3" footer="0.3"/>
  <pageSetup scale="68" orientation="portrait" r:id="rId1"/>
  <headerFooter>
    <oddFooter>&amp;C&amp;"Arial,Regular"&amp;P of &amp;N</oddFooter>
  </headerFooter>
  <rowBreaks count="3" manualBreakCount="3">
    <brk id="38" max="16383" man="1"/>
    <brk id="72" max="16383" man="1"/>
    <brk id="106"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14</xdr:col>
                    <xdr:colOff>38100</xdr:colOff>
                    <xdr:row>0</xdr:row>
                    <xdr:rowOff>0</xdr:rowOff>
                  </from>
                  <to>
                    <xdr:col>15</xdr:col>
                    <xdr:colOff>209550</xdr:colOff>
                    <xdr:row>0</xdr:row>
                    <xdr:rowOff>514350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X32"/>
  <sheetViews>
    <sheetView zoomScaleNormal="100" workbookViewId="0">
      <selection activeCell="A4" sqref="A4"/>
    </sheetView>
  </sheetViews>
  <sheetFormatPr defaultColWidth="9.140625" defaultRowHeight="12.75" x14ac:dyDescent="0.2"/>
  <cols>
    <col min="1" max="2" width="2.7109375" style="174" customWidth="1"/>
    <col min="3" max="3" width="7.85546875" style="174" customWidth="1"/>
    <col min="4" max="7" width="5.85546875" style="174" customWidth="1"/>
    <col min="8" max="8" width="6.7109375" style="174" customWidth="1"/>
    <col min="9" max="9" width="6.85546875" style="174" customWidth="1"/>
    <col min="10" max="10" width="6.7109375" style="174" customWidth="1"/>
    <col min="11" max="12" width="5.85546875" style="174" customWidth="1"/>
    <col min="13" max="13" width="6.140625" style="174" customWidth="1"/>
    <col min="14" max="15" width="5.7109375" style="174" customWidth="1"/>
    <col min="16" max="16384" width="9.140625" style="174"/>
  </cols>
  <sheetData>
    <row r="1" spans="1:24" s="240" customFormat="1" ht="27" customHeight="1" x14ac:dyDescent="0.45">
      <c r="A1" s="229" t="s">
        <v>168</v>
      </c>
      <c r="B1" s="230"/>
      <c r="C1" s="230"/>
      <c r="D1" s="230"/>
      <c r="E1" s="230"/>
      <c r="F1" s="230"/>
      <c r="G1" s="230"/>
      <c r="H1" s="230"/>
      <c r="I1" s="230"/>
      <c r="J1" s="277"/>
      <c r="K1" s="325"/>
      <c r="L1" s="316"/>
      <c r="M1" s="316"/>
      <c r="N1" s="316"/>
      <c r="O1" s="316"/>
    </row>
    <row r="2" spans="1:24" s="240" customFormat="1" ht="38.25" customHeight="1" x14ac:dyDescent="0.45">
      <c r="A2" s="229"/>
      <c r="B2" s="232" t="s">
        <v>104</v>
      </c>
      <c r="C2" s="230"/>
      <c r="D2" s="230"/>
      <c r="E2" s="230"/>
      <c r="F2" s="230"/>
      <c r="G2" s="230"/>
      <c r="H2" s="230"/>
      <c r="I2" s="230"/>
      <c r="J2" s="1109" t="s">
        <v>612</v>
      </c>
      <c r="K2" s="1101"/>
      <c r="L2" s="1101"/>
      <c r="M2" s="1101"/>
      <c r="N2" s="230"/>
      <c r="O2" s="316"/>
    </row>
    <row r="3" spans="1:24" s="240" customFormat="1" ht="5.25" customHeight="1" x14ac:dyDescent="0.2">
      <c r="A3" s="234"/>
      <c r="B3" s="232"/>
      <c r="C3" s="234"/>
      <c r="D3" s="234"/>
      <c r="E3" s="234"/>
      <c r="F3" s="234"/>
      <c r="G3" s="234"/>
      <c r="H3" s="234"/>
      <c r="I3" s="234"/>
      <c r="J3" s="234"/>
      <c r="K3" s="234"/>
      <c r="L3" s="316"/>
      <c r="M3" s="316"/>
      <c r="N3" s="316"/>
      <c r="O3" s="316"/>
    </row>
    <row r="4" spans="1:24" s="208" customFormat="1" x14ac:dyDescent="0.2">
      <c r="G4" s="236"/>
      <c r="L4" s="237"/>
      <c r="M4" s="237"/>
      <c r="N4" s="237"/>
      <c r="O4" s="237"/>
      <c r="P4" s="237"/>
      <c r="Q4" s="237"/>
      <c r="R4" s="237"/>
      <c r="S4" s="237"/>
      <c r="T4" s="237"/>
      <c r="U4" s="237"/>
      <c r="V4" s="237"/>
      <c r="W4" s="237"/>
      <c r="X4" s="237"/>
    </row>
    <row r="5" spans="1:24" s="208" customFormat="1" ht="36.75" customHeight="1" x14ac:dyDescent="0.2">
      <c r="A5" s="1227" t="s">
        <v>399</v>
      </c>
      <c r="B5" s="1228"/>
      <c r="C5" s="1228"/>
      <c r="D5" s="1228"/>
      <c r="E5" s="1228"/>
      <c r="F5" s="1228"/>
      <c r="G5" s="1228"/>
      <c r="H5" s="1228"/>
      <c r="I5" s="1228"/>
      <c r="J5" s="1228"/>
      <c r="K5" s="1228"/>
      <c r="L5" s="1228"/>
      <c r="M5" s="1228"/>
      <c r="N5" s="1228"/>
      <c r="O5" s="1228"/>
      <c r="P5" s="237"/>
      <c r="Q5" s="237"/>
      <c r="R5" s="237"/>
      <c r="S5" s="237"/>
      <c r="T5" s="237"/>
      <c r="U5" s="237"/>
      <c r="V5" s="237"/>
      <c r="W5" s="237"/>
      <c r="X5" s="237"/>
    </row>
    <row r="6" spans="1:24" s="208" customFormat="1" ht="30.75" customHeight="1" x14ac:dyDescent="0.2">
      <c r="A6" s="1229" t="s">
        <v>457</v>
      </c>
      <c r="B6" s="1230"/>
      <c r="C6" s="1231" t="s">
        <v>411</v>
      </c>
      <c r="D6" s="1107"/>
      <c r="E6" s="1107"/>
      <c r="F6" s="1107"/>
      <c r="G6" s="1107"/>
      <c r="H6" s="1107"/>
      <c r="I6" s="1107"/>
      <c r="J6" s="1107"/>
      <c r="K6" s="1107"/>
      <c r="L6" s="1107"/>
      <c r="M6" s="1107"/>
      <c r="N6" s="1107"/>
      <c r="O6" s="1107"/>
      <c r="P6" s="237"/>
      <c r="Q6" s="237"/>
      <c r="R6" s="237"/>
      <c r="S6" s="237"/>
      <c r="T6" s="237"/>
      <c r="U6" s="237"/>
      <c r="V6" s="237"/>
      <c r="W6" s="237"/>
      <c r="X6" s="237"/>
    </row>
    <row r="7" spans="1:24" s="208" customFormat="1" ht="15" x14ac:dyDescent="0.2">
      <c r="A7" s="375"/>
      <c r="B7" s="1"/>
      <c r="C7" s="1"/>
      <c r="D7" s="1"/>
      <c r="E7" s="1"/>
      <c r="F7" s="1"/>
      <c r="G7" s="1"/>
      <c r="H7" s="1"/>
      <c r="I7" s="1"/>
      <c r="J7" s="1"/>
      <c r="K7" s="1"/>
      <c r="L7" s="1"/>
      <c r="M7" s="237"/>
      <c r="N7" s="237"/>
      <c r="O7" s="237"/>
      <c r="P7" s="237"/>
      <c r="Q7" s="237"/>
      <c r="R7" s="237"/>
      <c r="S7" s="237"/>
      <c r="T7" s="237"/>
      <c r="U7" s="237"/>
      <c r="V7" s="237"/>
      <c r="W7" s="237"/>
      <c r="X7" s="237"/>
    </row>
    <row r="8" spans="1:24" s="208" customFormat="1" ht="15" customHeight="1" x14ac:dyDescent="0.2">
      <c r="B8" s="219" t="s">
        <v>13</v>
      </c>
      <c r="C8" s="242"/>
      <c r="D8" s="242"/>
      <c r="E8" s="242"/>
      <c r="F8" s="242"/>
      <c r="G8" s="242"/>
      <c r="H8" s="242"/>
      <c r="I8" s="345"/>
      <c r="J8" s="345"/>
      <c r="K8" s="345"/>
      <c r="L8" s="345"/>
      <c r="M8" s="345"/>
      <c r="N8" s="345"/>
      <c r="O8" s="345"/>
      <c r="S8" s="245"/>
    </row>
    <row r="9" spans="1:24" s="208" customFormat="1" ht="40.5" customHeight="1" x14ac:dyDescent="0.2">
      <c r="D9" s="210" t="s">
        <v>153</v>
      </c>
      <c r="E9" s="210" t="s">
        <v>154</v>
      </c>
      <c r="F9" s="218" t="s">
        <v>155</v>
      </c>
      <c r="G9" s="218" t="s">
        <v>156</v>
      </c>
      <c r="H9" s="217" t="s">
        <v>157</v>
      </c>
      <c r="I9" s="217" t="s">
        <v>158</v>
      </c>
      <c r="J9" s="217" t="s">
        <v>159</v>
      </c>
      <c r="K9" s="217" t="s">
        <v>160</v>
      </c>
      <c r="L9" s="272" t="s">
        <v>161</v>
      </c>
      <c r="M9" s="272" t="s">
        <v>452</v>
      </c>
      <c r="N9" s="272" t="s">
        <v>451</v>
      </c>
      <c r="O9" s="272" t="s">
        <v>453</v>
      </c>
      <c r="S9" s="245"/>
    </row>
    <row r="10" spans="1:24" ht="40.15" customHeight="1" x14ac:dyDescent="0.2">
      <c r="B10" s="1223" t="s">
        <v>513</v>
      </c>
      <c r="C10" s="1224"/>
      <c r="D10" s="1049" t="str">
        <f>IF(ISBLANK('3. GHG Tracking'!D20),"", '3. GHG Tracking'!D20)</f>
        <v/>
      </c>
      <c r="E10" s="1050" t="str">
        <f>IF(ISBLANK('3. GHG Tracking'!E20),"", '3. GHG Tracking'!E20)</f>
        <v/>
      </c>
      <c r="F10" s="1050" t="str">
        <f>IF(ISBLANK('3. GHG Tracking'!F20),"", '3. GHG Tracking'!F20)</f>
        <v/>
      </c>
      <c r="G10" s="1050" t="str">
        <f>IF(ISBLANK('3. GHG Tracking'!G20),"", '3. GHG Tracking'!G20)</f>
        <v/>
      </c>
      <c r="H10" s="1050" t="str">
        <f>IF(ISBLANK('3. GHG Tracking'!H20),"", '3. GHG Tracking'!H20)</f>
        <v/>
      </c>
      <c r="I10" s="1050" t="str">
        <f>IF(ISBLANK('3. GHG Tracking'!I20),"", '3. GHG Tracking'!I20)</f>
        <v/>
      </c>
      <c r="J10" s="1050" t="str">
        <f>IF(ISBLANK('3. GHG Tracking'!J20),"", '3. GHG Tracking'!J20)</f>
        <v/>
      </c>
      <c r="K10" s="1050" t="str">
        <f>IF(ISBLANK('3. GHG Tracking'!K20),"", '3. GHG Tracking'!K20)</f>
        <v/>
      </c>
      <c r="L10" s="1050" t="str">
        <f>IF(ISBLANK('3. GHG Tracking'!L20),"", '3. GHG Tracking'!L20)</f>
        <v/>
      </c>
      <c r="M10" s="1050" t="str">
        <f>IF(ISBLANK('3. GHG Tracking'!M20),"", '3. GHG Tracking'!M20)</f>
        <v/>
      </c>
      <c r="N10" s="1050" t="str">
        <f>IF(ISBLANK('3. GHG Tracking'!N20),"", '3. GHG Tracking'!N20)</f>
        <v/>
      </c>
      <c r="O10" s="1051" t="str">
        <f>IF(ISBLANK('3. GHG Tracking'!O20),"", '3. GHG Tracking'!O20)</f>
        <v/>
      </c>
    </row>
    <row r="11" spans="1:24" ht="40.15" customHeight="1" x14ac:dyDescent="0.2">
      <c r="B11" s="1225" t="s">
        <v>514</v>
      </c>
      <c r="C11" s="1226"/>
      <c r="D11" s="603" t="str">
        <f>IF(ISBLANK('3. GHG Tracking'!D54),"", '3. GHG Tracking'!D54)</f>
        <v/>
      </c>
      <c r="E11" s="1052" t="str">
        <f>IF(ISBLANK('3. GHG Tracking'!E54),"", '3. GHG Tracking'!E54)</f>
        <v/>
      </c>
      <c r="F11" s="1052" t="str">
        <f>IF(ISBLANK('3. GHG Tracking'!F54),"", '3. GHG Tracking'!F54)</f>
        <v/>
      </c>
      <c r="G11" s="1052" t="str">
        <f>IF(ISBLANK('3. GHG Tracking'!G54),"", '3. GHG Tracking'!G54)</f>
        <v/>
      </c>
      <c r="H11" s="1052" t="str">
        <f>IF(ISBLANK('3. GHG Tracking'!H54),"", '3. GHG Tracking'!H54)</f>
        <v/>
      </c>
      <c r="I11" s="1052" t="str">
        <f>IF(ISBLANK('3. GHG Tracking'!I54),"", '3. GHG Tracking'!I54)</f>
        <v/>
      </c>
      <c r="J11" s="1052" t="str">
        <f>IF(ISBLANK('3. GHG Tracking'!J54),"", '3. GHG Tracking'!J54)</f>
        <v/>
      </c>
      <c r="K11" s="1052" t="str">
        <f>IF(ISBLANK('3. GHG Tracking'!K54),"", '3. GHG Tracking'!K54)</f>
        <v/>
      </c>
      <c r="L11" s="1052" t="str">
        <f>IF(ISBLANK('3. GHG Tracking'!L54),"", '3. GHG Tracking'!L54)</f>
        <v/>
      </c>
      <c r="M11" s="1052" t="str">
        <f>IF(ISBLANK('3. GHG Tracking'!M54),"", '3. GHG Tracking'!M54)</f>
        <v/>
      </c>
      <c r="N11" s="1052" t="str">
        <f>IF(ISBLANK('3. GHG Tracking'!N54),"", '3. GHG Tracking'!N54)</f>
        <v/>
      </c>
      <c r="O11" s="1052" t="str">
        <f>IF(ISBLANK('3. GHG Tracking'!O54),"", '3. GHG Tracking'!O54)</f>
        <v/>
      </c>
    </row>
    <row r="12" spans="1:24" ht="40.15" customHeight="1" x14ac:dyDescent="0.2">
      <c r="B12" s="1225" t="s">
        <v>515</v>
      </c>
      <c r="C12" s="1226"/>
      <c r="D12" s="603" t="str">
        <f>IF(ISBLANK('3. GHG Tracking'!D88),"", '3. GHG Tracking'!D88)</f>
        <v/>
      </c>
      <c r="E12" s="1052" t="str">
        <f>IF(ISBLANK('3. GHG Tracking'!E88),"", '3. GHG Tracking'!E88)</f>
        <v/>
      </c>
      <c r="F12" s="1052" t="str">
        <f>IF(ISBLANK('3. GHG Tracking'!F88),"", '3. GHG Tracking'!F88)</f>
        <v/>
      </c>
      <c r="G12" s="1052" t="str">
        <f>IF(ISBLANK('3. GHG Tracking'!G88),"", '3. GHG Tracking'!G88)</f>
        <v/>
      </c>
      <c r="H12" s="1052" t="str">
        <f>IF(ISBLANK('3. GHG Tracking'!H88),"", '3. GHG Tracking'!H88)</f>
        <v/>
      </c>
      <c r="I12" s="1052" t="str">
        <f>IF(ISBLANK('3. GHG Tracking'!I88),"", '3. GHG Tracking'!I88)</f>
        <v/>
      </c>
      <c r="J12" s="1052" t="str">
        <f>IF(ISBLANK('3. GHG Tracking'!J88),"", '3. GHG Tracking'!J88)</f>
        <v/>
      </c>
      <c r="K12" s="1052" t="str">
        <f>IF(ISBLANK('3. GHG Tracking'!K88),"", '3. GHG Tracking'!K88)</f>
        <v/>
      </c>
      <c r="L12" s="1052" t="str">
        <f>IF(ISBLANK('3. GHG Tracking'!L88),"", '3. GHG Tracking'!L88)</f>
        <v/>
      </c>
      <c r="M12" s="1052" t="str">
        <f>IF(ISBLANK('3. GHG Tracking'!M88),"", '3. GHG Tracking'!M88)</f>
        <v/>
      </c>
      <c r="N12" s="1052" t="str">
        <f>IF(ISBLANK('3. GHG Tracking'!N88),"", '3. GHG Tracking'!N88)</f>
        <v/>
      </c>
      <c r="O12" s="1052" t="str">
        <f>IF(ISBLANK('3. GHG Tracking'!O88),"", '3. GHG Tracking'!O88)</f>
        <v/>
      </c>
    </row>
    <row r="13" spans="1:24" ht="40.15" customHeight="1" x14ac:dyDescent="0.2">
      <c r="B13" s="1221" t="s">
        <v>516</v>
      </c>
      <c r="C13" s="1222"/>
      <c r="D13" s="604" t="str">
        <f>IF(ISBLANK('3. GHG Tracking'!D122),"", '3. GHG Tracking'!D122)</f>
        <v/>
      </c>
      <c r="E13" s="1053" t="str">
        <f>IF(ISBLANK('3. GHG Tracking'!E122),"", '3. GHG Tracking'!E122)</f>
        <v/>
      </c>
      <c r="F13" s="1053" t="str">
        <f>IF(ISBLANK('3. GHG Tracking'!F122),"", '3. GHG Tracking'!F122)</f>
        <v/>
      </c>
      <c r="G13" s="1053" t="str">
        <f>IF(ISBLANK('3. GHG Tracking'!G122),"", '3. GHG Tracking'!G122)</f>
        <v/>
      </c>
      <c r="H13" s="1053" t="str">
        <f>IF(ISBLANK('3. GHG Tracking'!H122),"", '3. GHG Tracking'!H122)</f>
        <v/>
      </c>
      <c r="I13" s="1053" t="str">
        <f>IF(ISBLANK('3. GHG Tracking'!I122),"", '3. GHG Tracking'!I122)</f>
        <v/>
      </c>
      <c r="J13" s="1053" t="str">
        <f>IF(ISBLANK('3. GHG Tracking'!J122),"", '3. GHG Tracking'!J122)</f>
        <v/>
      </c>
      <c r="K13" s="1053" t="str">
        <f>IF(ISBLANK('3. GHG Tracking'!K122),"", '3. GHG Tracking'!K122)</f>
        <v/>
      </c>
      <c r="L13" s="1053" t="str">
        <f>IF(ISBLANK('3. GHG Tracking'!L122),"", '3. GHG Tracking'!L122)</f>
        <v/>
      </c>
      <c r="M13" s="1053" t="str">
        <f>IF(ISBLANK('3. GHG Tracking'!M122),"", '3. GHG Tracking'!M122)</f>
        <v/>
      </c>
      <c r="N13" s="1053" t="str">
        <f>IF(ISBLANK('3. GHG Tracking'!N122),"", '3. GHG Tracking'!N122)</f>
        <v/>
      </c>
      <c r="O13" s="1053" t="str">
        <f>IF(ISBLANK('3. GHG Tracking'!O122),"", '3. GHG Tracking'!O122)</f>
        <v/>
      </c>
    </row>
    <row r="14" spans="1:24" s="208" customFormat="1" x14ac:dyDescent="0.2">
      <c r="G14" s="236"/>
      <c r="L14" s="237"/>
      <c r="M14" s="237"/>
      <c r="N14" s="237"/>
      <c r="O14" s="237"/>
      <c r="P14" s="237"/>
      <c r="Q14" s="237"/>
      <c r="R14" s="237"/>
      <c r="S14" s="237"/>
      <c r="T14" s="237"/>
      <c r="U14" s="237"/>
      <c r="V14" s="237"/>
      <c r="W14" s="237"/>
      <c r="X14" s="237"/>
    </row>
    <row r="15" spans="1:24" ht="15" customHeight="1" x14ac:dyDescent="0.2">
      <c r="B15" s="219" t="s">
        <v>105</v>
      </c>
      <c r="C15" s="242"/>
      <c r="D15" s="242"/>
      <c r="E15" s="242"/>
      <c r="F15" s="242"/>
      <c r="G15" s="242"/>
      <c r="H15" s="242"/>
      <c r="I15" s="242"/>
      <c r="J15" s="242"/>
      <c r="K15" s="242"/>
      <c r="L15" s="242"/>
      <c r="M15" s="345"/>
      <c r="N15" s="345"/>
      <c r="O15" s="345"/>
    </row>
    <row r="16" spans="1:24" s="208" customFormat="1" ht="40.5" customHeight="1" x14ac:dyDescent="0.2">
      <c r="C16" s="502"/>
      <c r="D16" s="210" t="s">
        <v>153</v>
      </c>
      <c r="E16" s="210" t="s">
        <v>154</v>
      </c>
      <c r="F16" s="218" t="s">
        <v>155</v>
      </c>
      <c r="G16" s="218" t="s">
        <v>156</v>
      </c>
      <c r="H16" s="217" t="s">
        <v>157</v>
      </c>
      <c r="I16" s="217" t="s">
        <v>158</v>
      </c>
      <c r="J16" s="217" t="s">
        <v>159</v>
      </c>
      <c r="K16" s="217" t="s">
        <v>160</v>
      </c>
      <c r="L16" s="272" t="s">
        <v>161</v>
      </c>
      <c r="M16" s="272" t="s">
        <v>452</v>
      </c>
      <c r="N16" s="272" t="s">
        <v>451</v>
      </c>
      <c r="O16" s="272" t="s">
        <v>453</v>
      </c>
      <c r="P16" s="237"/>
      <c r="R16" s="237"/>
      <c r="S16" s="216"/>
      <c r="T16" s="241"/>
      <c r="U16" s="237"/>
      <c r="V16" s="237"/>
      <c r="W16" s="237"/>
      <c r="X16" s="237"/>
    </row>
    <row r="17" spans="2:19" s="211" customFormat="1" ht="40.15" customHeight="1" x14ac:dyDescent="0.2">
      <c r="B17" s="1223" t="s">
        <v>513</v>
      </c>
      <c r="C17" s="1224"/>
      <c r="D17" s="599" t="str">
        <f>IF(ISBLANK('3. GHG Tracking'!D36),"",'3. GHG Tracking'!D36)</f>
        <v/>
      </c>
      <c r="E17" s="1054" t="str">
        <f>IF(ISBLANK('3. GHG Tracking'!E36),"", '3. GHG Tracking'!E36)</f>
        <v/>
      </c>
      <c r="F17" s="1054" t="str">
        <f>IF(ISBLANK('3. GHG Tracking'!F36),"", '3. GHG Tracking'!F36)</f>
        <v/>
      </c>
      <c r="G17" s="1054" t="str">
        <f>IF(ISBLANK('3. GHG Tracking'!G36),"", '3. GHG Tracking'!G36)</f>
        <v/>
      </c>
      <c r="H17" s="1054" t="str">
        <f>IF(ISBLANK('3. GHG Tracking'!H36),"", '3. GHG Tracking'!H36)</f>
        <v/>
      </c>
      <c r="I17" s="1054" t="str">
        <f>IF(ISBLANK('3. GHG Tracking'!I36),"", '3. GHG Tracking'!I36)</f>
        <v/>
      </c>
      <c r="J17" s="1054" t="str">
        <f>IF(ISBLANK('3. GHG Tracking'!J36),"", '3. GHG Tracking'!J36)</f>
        <v/>
      </c>
      <c r="K17" s="1054" t="str">
        <f>IF(ISBLANK('3. GHG Tracking'!K36),"", '3. GHG Tracking'!K36)</f>
        <v/>
      </c>
      <c r="L17" s="1054" t="str">
        <f>IF(ISBLANK('3. GHG Tracking'!L36),"", '3. GHG Tracking'!L36)</f>
        <v/>
      </c>
      <c r="M17" s="1054" t="str">
        <f>IF(ISBLANK('3. GHG Tracking'!M36),"", '3. GHG Tracking'!M36)</f>
        <v/>
      </c>
      <c r="N17" s="1054" t="str">
        <f>IF(ISBLANK('3. GHG Tracking'!N36),"", '3. GHG Tracking'!N36)</f>
        <v/>
      </c>
      <c r="O17" s="1055" t="str">
        <f>IF(ISBLANK('3. GHG Tracking'!O36),"", '3. GHG Tracking'!O36)</f>
        <v/>
      </c>
      <c r="S17" s="248"/>
    </row>
    <row r="18" spans="2:19" s="211" customFormat="1" ht="40.15" customHeight="1" x14ac:dyDescent="0.2">
      <c r="B18" s="1225" t="s">
        <v>514</v>
      </c>
      <c r="C18" s="1226"/>
      <c r="D18" s="1056" t="str">
        <f>IF(ISBLANK('3. GHG Tracking'!D70),"",'3. GHG Tracking'!D70)</f>
        <v/>
      </c>
      <c r="E18" s="1057" t="str">
        <f>IF(ISBLANK('3. GHG Tracking'!E70),"",'3. GHG Tracking'!E70)</f>
        <v/>
      </c>
      <c r="F18" s="1057" t="str">
        <f>IF(ISBLANK('3. GHG Tracking'!F70),"",'3. GHG Tracking'!F70)</f>
        <v/>
      </c>
      <c r="G18" s="1057" t="str">
        <f>IF(ISBLANK('3. GHG Tracking'!G70),"",'3. GHG Tracking'!G70)</f>
        <v/>
      </c>
      <c r="H18" s="1057" t="str">
        <f>IF(ISBLANK('3. GHG Tracking'!H70),"",'3. GHG Tracking'!H70)</f>
        <v/>
      </c>
      <c r="I18" s="1057" t="str">
        <f>IF(ISBLANK('3. GHG Tracking'!I70),"",'3. GHG Tracking'!I70)</f>
        <v/>
      </c>
      <c r="J18" s="1057" t="str">
        <f>IF(ISBLANK('3. GHG Tracking'!J70),"",'3. GHG Tracking'!J70)</f>
        <v/>
      </c>
      <c r="K18" s="1057" t="str">
        <f>IF(ISBLANK('3. GHG Tracking'!K70),"",'3. GHG Tracking'!K70)</f>
        <v/>
      </c>
      <c r="L18" s="1057" t="str">
        <f>IF(ISBLANK('3. GHG Tracking'!L70),"",'3. GHG Tracking'!L70)</f>
        <v/>
      </c>
      <c r="M18" s="1057" t="str">
        <f>IF(ISBLANK('3. GHG Tracking'!M70),"",'3. GHG Tracking'!M70)</f>
        <v/>
      </c>
      <c r="N18" s="1057" t="str">
        <f>IF(ISBLANK('3. GHG Tracking'!N70),"",'3. GHG Tracking'!N70)</f>
        <v/>
      </c>
      <c r="O18" s="1057" t="str">
        <f>IF(ISBLANK('3. GHG Tracking'!O70),"",'3. GHG Tracking'!O70)</f>
        <v/>
      </c>
      <c r="S18" s="248"/>
    </row>
    <row r="19" spans="2:19" s="211" customFormat="1" ht="40.15" customHeight="1" x14ac:dyDescent="0.2">
      <c r="B19" s="1225" t="s">
        <v>515</v>
      </c>
      <c r="C19" s="1226"/>
      <c r="D19" s="603" t="str">
        <f>IF(ISBLANK('3. GHG Tracking'!D104),"",'3. GHG Tracking'!D104)</f>
        <v/>
      </c>
      <c r="E19" s="1052" t="str">
        <f>IF(ISBLANK('3. GHG Tracking'!E104),"",'3. GHG Tracking'!E104)</f>
        <v/>
      </c>
      <c r="F19" s="1052" t="str">
        <f>IF(ISBLANK('3. GHG Tracking'!F104),"",'3. GHG Tracking'!F104)</f>
        <v/>
      </c>
      <c r="G19" s="1052" t="str">
        <f>IF(ISBLANK('3. GHG Tracking'!G104),"",'3. GHG Tracking'!G104)</f>
        <v/>
      </c>
      <c r="H19" s="1052" t="str">
        <f>IF(ISBLANK('3. GHG Tracking'!H104),"",'3. GHG Tracking'!H104)</f>
        <v/>
      </c>
      <c r="I19" s="1052" t="str">
        <f>IF(ISBLANK('3. GHG Tracking'!I104),"",'3. GHG Tracking'!I104)</f>
        <v/>
      </c>
      <c r="J19" s="1052" t="str">
        <f>IF(ISBLANK('3. GHG Tracking'!J104),"",'3. GHG Tracking'!J104)</f>
        <v/>
      </c>
      <c r="K19" s="1052" t="str">
        <f>IF(ISBLANK('3. GHG Tracking'!K104),"",'3. GHG Tracking'!K104)</f>
        <v/>
      </c>
      <c r="L19" s="1052" t="str">
        <f>IF(ISBLANK('3. GHG Tracking'!L104),"",'3. GHG Tracking'!L104)</f>
        <v/>
      </c>
      <c r="M19" s="1052" t="str">
        <f>IF(ISBLANK('3. GHG Tracking'!M104),"",'3. GHG Tracking'!M104)</f>
        <v/>
      </c>
      <c r="N19" s="1052" t="str">
        <f>IF(ISBLANK('3. GHG Tracking'!N104),"",'3. GHG Tracking'!N104)</f>
        <v/>
      </c>
      <c r="O19" s="1052" t="str">
        <f>IF(ISBLANK('3. GHG Tracking'!O104),"",'3. GHG Tracking'!O104)</f>
        <v/>
      </c>
      <c r="S19" s="248"/>
    </row>
    <row r="20" spans="2:19" s="211" customFormat="1" ht="40.15" customHeight="1" x14ac:dyDescent="0.2">
      <c r="B20" s="1221" t="s">
        <v>516</v>
      </c>
      <c r="C20" s="1222"/>
      <c r="D20" s="604" t="str">
        <f>IF(ISBLANK('3. GHG Tracking'!D138),"",'3. GHG Tracking'!D138)</f>
        <v/>
      </c>
      <c r="E20" s="1053" t="str">
        <f>IF(ISBLANK('3. GHG Tracking'!E138),"",'3. GHG Tracking'!E138)</f>
        <v/>
      </c>
      <c r="F20" s="1053" t="str">
        <f>IF(ISBLANK('3. GHG Tracking'!F138),"",'3. GHG Tracking'!F138)</f>
        <v/>
      </c>
      <c r="G20" s="1053" t="str">
        <f>IF(ISBLANK('3. GHG Tracking'!G138),"",'3. GHG Tracking'!G138)</f>
        <v/>
      </c>
      <c r="H20" s="1053" t="str">
        <f>IF(ISBLANK('3. GHG Tracking'!H138),"",'3. GHG Tracking'!H138)</f>
        <v/>
      </c>
      <c r="I20" s="1053" t="str">
        <f>IF(ISBLANK('3. GHG Tracking'!I138),"",'3. GHG Tracking'!I138)</f>
        <v/>
      </c>
      <c r="J20" s="1053" t="str">
        <f>IF(ISBLANK('3. GHG Tracking'!J138),"",'3. GHG Tracking'!J138)</f>
        <v/>
      </c>
      <c r="K20" s="1053" t="str">
        <f>IF(ISBLANK('3. GHG Tracking'!K138),"",'3. GHG Tracking'!K138)</f>
        <v/>
      </c>
      <c r="L20" s="1053" t="str">
        <f>IF(ISBLANK('3. GHG Tracking'!L138),"",'3. GHG Tracking'!L138)</f>
        <v/>
      </c>
      <c r="M20" s="1053" t="str">
        <f>IF(ISBLANK('3. GHG Tracking'!M138),"",'3. GHG Tracking'!M138)</f>
        <v/>
      </c>
      <c r="N20" s="1053" t="str">
        <f>IF(ISBLANK('3. GHG Tracking'!N138),"",'3. GHG Tracking'!N138)</f>
        <v/>
      </c>
      <c r="O20" s="1053" t="str">
        <f>IF(ISBLANK('3. GHG Tracking'!O138),"",'3. GHG Tracking'!O138)</f>
        <v/>
      </c>
      <c r="S20" s="248"/>
    </row>
    <row r="21" spans="2:19" s="208" customFormat="1" x14ac:dyDescent="0.2">
      <c r="C21" s="212"/>
      <c r="E21" s="213"/>
      <c r="F21" s="214"/>
      <c r="G21" s="236"/>
      <c r="S21" s="245"/>
    </row>
    <row r="22" spans="2:19" s="246" customFormat="1" x14ac:dyDescent="0.2">
      <c r="B22" s="478"/>
      <c r="C22" s="305"/>
      <c r="D22" s="305"/>
      <c r="E22" s="305"/>
      <c r="F22" s="305"/>
      <c r="G22" s="305"/>
      <c r="H22" s="305"/>
      <c r="I22" s="305"/>
      <c r="J22" s="305"/>
      <c r="K22" s="305"/>
      <c r="L22" s="305"/>
      <c r="M22" s="305"/>
      <c r="N22" s="305"/>
      <c r="O22" s="305"/>
    </row>
    <row r="23" spans="2:19" s="246" customFormat="1" x14ac:dyDescent="0.2"/>
    <row r="24" spans="2:19" s="246" customFormat="1" x14ac:dyDescent="0.2"/>
    <row r="25" spans="2:19" s="246" customFormat="1" x14ac:dyDescent="0.2"/>
    <row r="26" spans="2:19" s="246" customFormat="1" x14ac:dyDescent="0.2">
      <c r="B26" s="222"/>
    </row>
    <row r="27" spans="2:19" s="246" customFormat="1" x14ac:dyDescent="0.2">
      <c r="D27" s="223"/>
    </row>
    <row r="28" spans="2:19" s="246" customFormat="1" x14ac:dyDescent="0.2">
      <c r="C28" s="224"/>
      <c r="E28" s="225"/>
    </row>
    <row r="29" spans="2:19" s="246" customFormat="1" x14ac:dyDescent="0.2">
      <c r="C29" s="224"/>
    </row>
    <row r="30" spans="2:19" s="246" customFormat="1" x14ac:dyDescent="0.2">
      <c r="C30" s="224"/>
    </row>
    <row r="31" spans="2:19" s="246" customFormat="1" x14ac:dyDescent="0.2">
      <c r="C31" s="224"/>
    </row>
    <row r="32" spans="2:19" s="246" customFormat="1" x14ac:dyDescent="0.2">
      <c r="C32" s="224"/>
    </row>
  </sheetData>
  <sheetProtection algorithmName="SHA-512" hashValue="bhmvYrSJIJzsbDd+lqnU9XtGFSmhCdcPhKjEBUm88+7uwfzG2TTf6imVW4f2H2OmortD7uDRD9Lxj9PMbqyeww==" saltValue="tWm/y9sIgGugcGJM9Rtz0w==" spinCount="100000" sheet="1" objects="1" scenarios="1"/>
  <mergeCells count="12">
    <mergeCell ref="J2:M2"/>
    <mergeCell ref="B20:C20"/>
    <mergeCell ref="B13:C13"/>
    <mergeCell ref="B17:C17"/>
    <mergeCell ref="B18:C18"/>
    <mergeCell ref="B19:C19"/>
    <mergeCell ref="A5:O5"/>
    <mergeCell ref="B10:C10"/>
    <mergeCell ref="B11:C11"/>
    <mergeCell ref="B12:C12"/>
    <mergeCell ref="A6:B6"/>
    <mergeCell ref="C6:O6"/>
  </mergeCells>
  <phoneticPr fontId="0" type="noConversion"/>
  <pageMargins left="1" right="1" top="1" bottom="1" header="0.5" footer="0.25"/>
  <pageSetup scale="97" orientation="portrait" r:id="rId1"/>
  <headerFooter alignWithMargins="0">
    <oddFooter>&amp;C&amp;"Arial,Regular"&amp;P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171" r:id="rId4" name="Check Box 3">
              <controlPr defaultSize="0" autoFill="0" autoLine="0" autoPict="0">
                <anchor moveWithCells="1">
                  <from>
                    <xdr:col>13</xdr:col>
                    <xdr:colOff>19050</xdr:colOff>
                    <xdr:row>1</xdr:row>
                    <xdr:rowOff>0</xdr:rowOff>
                  </from>
                  <to>
                    <xdr:col>15</xdr:col>
                    <xdr:colOff>19050</xdr:colOff>
                    <xdr:row>1</xdr:row>
                    <xdr:rowOff>352425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A1:O210"/>
  <sheetViews>
    <sheetView view="pageBreakPreview" zoomScale="75" zoomScaleNormal="75" workbookViewId="0">
      <selection activeCell="A2" sqref="A2"/>
    </sheetView>
  </sheetViews>
  <sheetFormatPr defaultRowHeight="12.75" x14ac:dyDescent="0.2"/>
  <cols>
    <col min="1" max="1" width="2.7109375" customWidth="1"/>
    <col min="2" max="2" width="11.5703125" customWidth="1"/>
    <col min="4" max="4" width="8" customWidth="1"/>
    <col min="5" max="5" width="10.42578125" bestFit="1" customWidth="1"/>
    <col min="7" max="7" width="10.42578125" bestFit="1" customWidth="1"/>
    <col min="8" max="8" width="8.42578125" customWidth="1"/>
  </cols>
  <sheetData>
    <row r="1" spans="1:15" s="199" customFormat="1" ht="42" customHeight="1" x14ac:dyDescent="0.45">
      <c r="A1" s="1093" t="s">
        <v>506</v>
      </c>
      <c r="B1" s="491"/>
      <c r="C1" s="491"/>
      <c r="D1" s="491"/>
      <c r="E1" s="491"/>
      <c r="F1" s="491"/>
      <c r="G1" s="491"/>
      <c r="H1" s="491"/>
      <c r="I1" s="491"/>
      <c r="J1" s="1173" t="s">
        <v>612</v>
      </c>
      <c r="K1" s="1110"/>
      <c r="L1" s="1110"/>
      <c r="M1" s="1110"/>
      <c r="N1" s="230"/>
      <c r="O1" s="493"/>
    </row>
    <row r="2" spans="1:15" s="552" customFormat="1" ht="9" customHeight="1" x14ac:dyDescent="0.25"/>
    <row r="3" spans="1:15" s="552" customFormat="1" ht="68.45" customHeight="1" x14ac:dyDescent="0.25">
      <c r="A3" s="1150" t="s">
        <v>403</v>
      </c>
      <c r="B3" s="1150"/>
      <c r="C3" s="1150"/>
      <c r="D3" s="1150"/>
      <c r="E3" s="1150"/>
      <c r="F3" s="1150"/>
      <c r="G3" s="1150"/>
      <c r="H3" s="1150"/>
      <c r="I3" s="1150"/>
      <c r="J3" s="1150"/>
      <c r="K3" s="1150"/>
      <c r="L3" s="1150"/>
      <c r="M3" s="1150"/>
      <c r="N3" s="1150"/>
    </row>
    <row r="5" spans="1:15" ht="18" customHeight="1" x14ac:dyDescent="0.2">
      <c r="A5" s="1354" t="s">
        <v>513</v>
      </c>
      <c r="B5" s="1355"/>
      <c r="C5" s="1355"/>
      <c r="D5" s="638" t="s">
        <v>310</v>
      </c>
      <c r="E5" s="952" t="str">
        <f>IF(ISBLANK('2. Wafer Tracking'!C8), "", '2. Wafer Tracking'!C8)</f>
        <v/>
      </c>
      <c r="F5" s="639" t="s">
        <v>311</v>
      </c>
      <c r="G5" s="952" t="str">
        <f>IF(ISBLANK('2. Wafer Tracking'!G8), "", '2. Wafer Tracking'!G8)</f>
        <v/>
      </c>
    </row>
    <row r="6" spans="1:15" ht="15" x14ac:dyDescent="0.2">
      <c r="A6" s="375"/>
      <c r="B6" s="219" t="s">
        <v>207</v>
      </c>
      <c r="C6" s="385"/>
      <c r="D6" s="385"/>
      <c r="E6" s="385"/>
      <c r="F6" s="385"/>
      <c r="G6" s="385"/>
      <c r="H6" s="385"/>
      <c r="I6" s="385"/>
      <c r="J6" s="385"/>
      <c r="K6" s="385"/>
      <c r="L6" s="385"/>
      <c r="M6" s="385"/>
      <c r="N6" s="385"/>
    </row>
    <row r="7" spans="1:15" ht="31.15" customHeight="1" x14ac:dyDescent="0.2">
      <c r="A7" s="222"/>
      <c r="B7" s="640" t="s">
        <v>513</v>
      </c>
      <c r="C7" s="1236" t="s">
        <v>204</v>
      </c>
      <c r="D7" s="1237"/>
      <c r="E7" s="1238" t="s">
        <v>238</v>
      </c>
      <c r="F7" s="1232"/>
      <c r="G7" s="1239" t="s">
        <v>205</v>
      </c>
      <c r="H7" s="1240"/>
      <c r="I7" s="1238" t="s">
        <v>239</v>
      </c>
      <c r="J7" s="1241"/>
      <c r="K7" s="1232" t="s">
        <v>206</v>
      </c>
      <c r="L7" s="1232"/>
      <c r="M7" s="1232" t="s">
        <v>240</v>
      </c>
      <c r="N7" s="1233"/>
    </row>
    <row r="8" spans="1:15" ht="13.9" customHeight="1" x14ac:dyDescent="0.2">
      <c r="A8" s="246"/>
      <c r="B8" s="631" t="s">
        <v>493</v>
      </c>
      <c r="C8" s="1242"/>
      <c r="D8" s="1243"/>
      <c r="E8" s="1234"/>
      <c r="F8" s="1235"/>
      <c r="G8" s="1259"/>
      <c r="H8" s="1260"/>
      <c r="I8" s="1234"/>
      <c r="J8" s="1235"/>
      <c r="K8" s="1259"/>
      <c r="L8" s="1260"/>
      <c r="M8" s="1234"/>
      <c r="N8" s="1256"/>
    </row>
    <row r="9" spans="1:15" ht="13.9" customHeight="1" x14ac:dyDescent="0.2">
      <c r="A9" s="246"/>
      <c r="B9" s="630" t="s">
        <v>494</v>
      </c>
      <c r="C9" s="1244"/>
      <c r="D9" s="1245"/>
      <c r="E9" s="1248"/>
      <c r="F9" s="1249"/>
      <c r="G9" s="1261"/>
      <c r="H9" s="1262"/>
      <c r="I9" s="1248"/>
      <c r="J9" s="1249"/>
      <c r="K9" s="1261"/>
      <c r="L9" s="1262"/>
      <c r="M9" s="1248"/>
      <c r="N9" s="1258"/>
    </row>
    <row r="10" spans="1:15" ht="13.9" customHeight="1" x14ac:dyDescent="0.2">
      <c r="A10" s="246"/>
      <c r="B10" s="630" t="s">
        <v>495</v>
      </c>
      <c r="C10" s="1244"/>
      <c r="D10" s="1245"/>
      <c r="E10" s="1248"/>
      <c r="F10" s="1249"/>
      <c r="G10" s="1261"/>
      <c r="H10" s="1262"/>
      <c r="I10" s="1248"/>
      <c r="J10" s="1249"/>
      <c r="K10" s="1261"/>
      <c r="L10" s="1262"/>
      <c r="M10" s="1248"/>
      <c r="N10" s="1258"/>
    </row>
    <row r="11" spans="1:15" ht="13.9" customHeight="1" x14ac:dyDescent="0.2">
      <c r="A11" s="246"/>
      <c r="B11" s="630" t="s">
        <v>496</v>
      </c>
      <c r="C11" s="1244"/>
      <c r="D11" s="1245"/>
      <c r="E11" s="1248"/>
      <c r="F11" s="1249"/>
      <c r="G11" s="1261"/>
      <c r="H11" s="1262"/>
      <c r="I11" s="1248"/>
      <c r="J11" s="1249"/>
      <c r="K11" s="1261"/>
      <c r="L11" s="1262"/>
      <c r="M11" s="1248"/>
      <c r="N11" s="1258"/>
    </row>
    <row r="12" spans="1:15" ht="13.9" customHeight="1" x14ac:dyDescent="0.2">
      <c r="A12" s="246"/>
      <c r="B12" s="630" t="s">
        <v>497</v>
      </c>
      <c r="C12" s="1244"/>
      <c r="D12" s="1245"/>
      <c r="E12" s="1248"/>
      <c r="F12" s="1249"/>
      <c r="G12" s="1261"/>
      <c r="H12" s="1262"/>
      <c r="I12" s="1248"/>
      <c r="J12" s="1249"/>
      <c r="K12" s="1261"/>
      <c r="L12" s="1262"/>
      <c r="M12" s="1248"/>
      <c r="N12" s="1258"/>
    </row>
    <row r="13" spans="1:15" ht="13.9" customHeight="1" x14ac:dyDescent="0.2">
      <c r="A13" s="246"/>
      <c r="B13" s="630" t="s">
        <v>498</v>
      </c>
      <c r="C13" s="1244"/>
      <c r="D13" s="1245"/>
      <c r="E13" s="1248"/>
      <c r="F13" s="1249"/>
      <c r="G13" s="1261"/>
      <c r="H13" s="1262"/>
      <c r="I13" s="1248"/>
      <c r="J13" s="1249"/>
      <c r="K13" s="1261"/>
      <c r="L13" s="1262"/>
      <c r="M13" s="1248"/>
      <c r="N13" s="1258"/>
    </row>
    <row r="14" spans="1:15" ht="13.9" customHeight="1" x14ac:dyDescent="0.2">
      <c r="A14" s="246"/>
      <c r="B14" s="630" t="s">
        <v>499</v>
      </c>
      <c r="C14" s="1244"/>
      <c r="D14" s="1245"/>
      <c r="E14" s="1248"/>
      <c r="F14" s="1249"/>
      <c r="G14" s="1261"/>
      <c r="H14" s="1262"/>
      <c r="I14" s="1248"/>
      <c r="J14" s="1249"/>
      <c r="K14" s="1261"/>
      <c r="L14" s="1262"/>
      <c r="M14" s="1248"/>
      <c r="N14" s="1258"/>
    </row>
    <row r="15" spans="1:15" ht="13.9" customHeight="1" x14ac:dyDescent="0.2">
      <c r="A15" s="246"/>
      <c r="B15" s="630" t="s">
        <v>500</v>
      </c>
      <c r="C15" s="1244"/>
      <c r="D15" s="1245"/>
      <c r="E15" s="1248"/>
      <c r="F15" s="1249"/>
      <c r="G15" s="1261"/>
      <c r="H15" s="1262"/>
      <c r="I15" s="1248"/>
      <c r="J15" s="1249"/>
      <c r="K15" s="1261"/>
      <c r="L15" s="1262"/>
      <c r="M15" s="1248"/>
      <c r="N15" s="1258"/>
    </row>
    <row r="16" spans="1:15" ht="13.9" customHeight="1" x14ac:dyDescent="0.2">
      <c r="A16" s="246"/>
      <c r="B16" s="630" t="s">
        <v>501</v>
      </c>
      <c r="C16" s="1244"/>
      <c r="D16" s="1245"/>
      <c r="E16" s="1248"/>
      <c r="F16" s="1249"/>
      <c r="G16" s="1261"/>
      <c r="H16" s="1262"/>
      <c r="I16" s="1248"/>
      <c r="J16" s="1249"/>
      <c r="K16" s="1261"/>
      <c r="L16" s="1262"/>
      <c r="M16" s="1248"/>
      <c r="N16" s="1258"/>
    </row>
    <row r="17" spans="1:14" ht="13.9" customHeight="1" x14ac:dyDescent="0.2">
      <c r="A17" s="246"/>
      <c r="B17" s="630" t="s">
        <v>502</v>
      </c>
      <c r="C17" s="1244"/>
      <c r="D17" s="1245"/>
      <c r="E17" s="1248"/>
      <c r="F17" s="1249"/>
      <c r="G17" s="1261"/>
      <c r="H17" s="1262"/>
      <c r="I17" s="1248"/>
      <c r="J17" s="1249"/>
      <c r="K17" s="1261"/>
      <c r="L17" s="1262"/>
      <c r="M17" s="1248"/>
      <c r="N17" s="1258"/>
    </row>
    <row r="18" spans="1:14" ht="13.9" customHeight="1" x14ac:dyDescent="0.2">
      <c r="A18" s="246"/>
      <c r="B18" s="630" t="s">
        <v>503</v>
      </c>
      <c r="C18" s="1244"/>
      <c r="D18" s="1245"/>
      <c r="E18" s="1248"/>
      <c r="F18" s="1249"/>
      <c r="G18" s="1261"/>
      <c r="H18" s="1262"/>
      <c r="I18" s="1248"/>
      <c r="J18" s="1249"/>
      <c r="K18" s="1261"/>
      <c r="L18" s="1262"/>
      <c r="M18" s="1248"/>
      <c r="N18" s="1258"/>
    </row>
    <row r="19" spans="1:14" ht="13.9" customHeight="1" x14ac:dyDescent="0.2">
      <c r="A19" s="246"/>
      <c r="B19" s="488" t="s">
        <v>504</v>
      </c>
      <c r="C19" s="1244"/>
      <c r="D19" s="1245"/>
      <c r="E19" s="1265"/>
      <c r="F19" s="1266"/>
      <c r="G19" s="1261"/>
      <c r="H19" s="1262"/>
      <c r="I19" s="1265"/>
      <c r="J19" s="1266"/>
      <c r="K19" s="1261"/>
      <c r="L19" s="1262"/>
      <c r="M19" s="1265"/>
      <c r="N19" s="1268"/>
    </row>
    <row r="20" spans="1:14" ht="15.75" x14ac:dyDescent="0.25">
      <c r="A20" s="246"/>
      <c r="B20" s="634" t="s">
        <v>73</v>
      </c>
      <c r="C20" s="1246"/>
      <c r="D20" s="1247"/>
      <c r="E20" s="1285" t="str">
        <f>IF(AND(E8="",E9="",E10="",E11="",E12="",E13="",E14="",E15="",E16="",E17="",E18="",E19=""),"",SUM(E8:E19))</f>
        <v/>
      </c>
      <c r="F20" s="1274"/>
      <c r="G20" s="1263"/>
      <c r="H20" s="1264"/>
      <c r="I20" s="1274" t="str">
        <f>IF(AND(I8="",I9="",I10="",I11="",I12="",I13="",I14="",I15="",I16="",I17="",I18="",I19=""), "",SUM(I8:I19))</f>
        <v/>
      </c>
      <c r="J20" s="1274"/>
      <c r="K20" s="1263"/>
      <c r="L20" s="1264"/>
      <c r="M20" s="1274" t="str">
        <f>IF(AND(M8="",M9="",M10="",M11="",M12="",M13="",M14="",M15="", M16="",M17="",M18="",M19=""), "",SUM(M8:M19))</f>
        <v/>
      </c>
      <c r="N20" s="1276"/>
    </row>
    <row r="21" spans="1:14" x14ac:dyDescent="0.2">
      <c r="A21" s="246"/>
      <c r="B21" s="246"/>
      <c r="C21" s="246"/>
      <c r="D21" s="246"/>
      <c r="E21" s="246"/>
      <c r="F21" s="246"/>
      <c r="G21" s="246"/>
      <c r="H21" s="246"/>
      <c r="I21" s="246"/>
      <c r="J21" s="246"/>
      <c r="K21" s="246"/>
      <c r="L21" s="246"/>
      <c r="M21" s="246"/>
      <c r="N21" s="246"/>
    </row>
    <row r="22" spans="1:14" ht="15" x14ac:dyDescent="0.2">
      <c r="A22" s="375"/>
      <c r="B22" s="219" t="s">
        <v>208</v>
      </c>
      <c r="C22" s="385"/>
      <c r="D22" s="385"/>
      <c r="E22" s="385"/>
      <c r="F22" s="385"/>
      <c r="G22" s="385"/>
      <c r="H22" s="385"/>
      <c r="I22" s="385"/>
      <c r="J22" s="385"/>
      <c r="K22" s="385"/>
      <c r="L22" s="385"/>
      <c r="M22" s="385"/>
      <c r="N22" s="385"/>
    </row>
    <row r="23" spans="1:14" ht="31.15" customHeight="1" x14ac:dyDescent="0.2">
      <c r="A23" s="222"/>
      <c r="B23" s="640" t="s">
        <v>513</v>
      </c>
      <c r="C23" s="1250" t="s">
        <v>204</v>
      </c>
      <c r="D23" s="1251"/>
      <c r="E23" s="1252" t="s">
        <v>238</v>
      </c>
      <c r="F23" s="1253"/>
      <c r="G23" s="1254" t="s">
        <v>205</v>
      </c>
      <c r="H23" s="1255"/>
      <c r="I23" s="1255" t="s">
        <v>239</v>
      </c>
      <c r="J23" s="1257"/>
      <c r="K23" s="1255" t="s">
        <v>206</v>
      </c>
      <c r="L23" s="1251"/>
      <c r="M23" s="1252" t="s">
        <v>240</v>
      </c>
      <c r="N23" s="1267"/>
    </row>
    <row r="24" spans="1:14" ht="13.9" customHeight="1" x14ac:dyDescent="0.2">
      <c r="A24" s="246"/>
      <c r="B24" s="631" t="s">
        <v>493</v>
      </c>
      <c r="C24" s="1356"/>
      <c r="D24" s="1260"/>
      <c r="E24" s="1234"/>
      <c r="F24" s="1235"/>
      <c r="G24" s="1270"/>
      <c r="H24" s="1260"/>
      <c r="I24" s="1234"/>
      <c r="J24" s="1273"/>
      <c r="K24" s="1260"/>
      <c r="L24" s="1260"/>
      <c r="M24" s="1234"/>
      <c r="N24" s="1256"/>
    </row>
    <row r="25" spans="1:14" ht="13.9" customHeight="1" x14ac:dyDescent="0.2">
      <c r="A25" s="246"/>
      <c r="B25" s="630" t="s">
        <v>494</v>
      </c>
      <c r="C25" s="1314"/>
      <c r="D25" s="1262"/>
      <c r="E25" s="1248"/>
      <c r="F25" s="1249"/>
      <c r="G25" s="1271"/>
      <c r="H25" s="1262"/>
      <c r="I25" s="1248"/>
      <c r="J25" s="1269"/>
      <c r="K25" s="1262"/>
      <c r="L25" s="1262"/>
      <c r="M25" s="1248"/>
      <c r="N25" s="1258"/>
    </row>
    <row r="26" spans="1:14" ht="13.9" customHeight="1" x14ac:dyDescent="0.2">
      <c r="A26" s="246"/>
      <c r="B26" s="630" t="s">
        <v>495</v>
      </c>
      <c r="C26" s="1314"/>
      <c r="D26" s="1262"/>
      <c r="E26" s="1248"/>
      <c r="F26" s="1249"/>
      <c r="G26" s="1271"/>
      <c r="H26" s="1262"/>
      <c r="I26" s="1248"/>
      <c r="J26" s="1269"/>
      <c r="K26" s="1262"/>
      <c r="L26" s="1262"/>
      <c r="M26" s="1248"/>
      <c r="N26" s="1258"/>
    </row>
    <row r="27" spans="1:14" ht="13.9" customHeight="1" x14ac:dyDescent="0.2">
      <c r="A27" s="246"/>
      <c r="B27" s="630" t="s">
        <v>496</v>
      </c>
      <c r="C27" s="1314"/>
      <c r="D27" s="1262"/>
      <c r="E27" s="1248"/>
      <c r="F27" s="1249"/>
      <c r="G27" s="1271"/>
      <c r="H27" s="1262"/>
      <c r="I27" s="1248"/>
      <c r="J27" s="1269"/>
      <c r="K27" s="1262"/>
      <c r="L27" s="1262"/>
      <c r="M27" s="1248"/>
      <c r="N27" s="1258"/>
    </row>
    <row r="28" spans="1:14" ht="13.9" customHeight="1" x14ac:dyDescent="0.2">
      <c r="A28" s="246"/>
      <c r="B28" s="630" t="s">
        <v>497</v>
      </c>
      <c r="C28" s="1314"/>
      <c r="D28" s="1262"/>
      <c r="E28" s="1248"/>
      <c r="F28" s="1249"/>
      <c r="G28" s="1271"/>
      <c r="H28" s="1262"/>
      <c r="I28" s="1248"/>
      <c r="J28" s="1269"/>
      <c r="K28" s="1262"/>
      <c r="L28" s="1262"/>
      <c r="M28" s="1248"/>
      <c r="N28" s="1258"/>
    </row>
    <row r="29" spans="1:14" ht="13.9" customHeight="1" x14ac:dyDescent="0.2">
      <c r="A29" s="246"/>
      <c r="B29" s="630" t="s">
        <v>498</v>
      </c>
      <c r="C29" s="1314"/>
      <c r="D29" s="1262"/>
      <c r="E29" s="1248"/>
      <c r="F29" s="1249"/>
      <c r="G29" s="1271"/>
      <c r="H29" s="1262"/>
      <c r="I29" s="1248"/>
      <c r="J29" s="1269"/>
      <c r="K29" s="1262"/>
      <c r="L29" s="1262"/>
      <c r="M29" s="1248"/>
      <c r="N29" s="1258"/>
    </row>
    <row r="30" spans="1:14" ht="13.9" customHeight="1" x14ac:dyDescent="0.2">
      <c r="A30" s="246"/>
      <c r="B30" s="630" t="s">
        <v>499</v>
      </c>
      <c r="C30" s="1314"/>
      <c r="D30" s="1262"/>
      <c r="E30" s="1248"/>
      <c r="F30" s="1249"/>
      <c r="G30" s="1271"/>
      <c r="H30" s="1262"/>
      <c r="I30" s="1248"/>
      <c r="J30" s="1269"/>
      <c r="K30" s="1262"/>
      <c r="L30" s="1262"/>
      <c r="M30" s="1248"/>
      <c r="N30" s="1258"/>
    </row>
    <row r="31" spans="1:14" ht="13.9" customHeight="1" x14ac:dyDescent="0.2">
      <c r="A31" s="246"/>
      <c r="B31" s="630" t="s">
        <v>500</v>
      </c>
      <c r="C31" s="1314"/>
      <c r="D31" s="1262"/>
      <c r="E31" s="1248"/>
      <c r="F31" s="1249"/>
      <c r="G31" s="1271"/>
      <c r="H31" s="1262"/>
      <c r="I31" s="1248"/>
      <c r="J31" s="1269"/>
      <c r="K31" s="1262"/>
      <c r="L31" s="1262"/>
      <c r="M31" s="1248"/>
      <c r="N31" s="1258"/>
    </row>
    <row r="32" spans="1:14" ht="13.9" customHeight="1" x14ac:dyDescent="0.2">
      <c r="A32" s="246"/>
      <c r="B32" s="630" t="s">
        <v>501</v>
      </c>
      <c r="C32" s="1314"/>
      <c r="D32" s="1262"/>
      <c r="E32" s="1248"/>
      <c r="F32" s="1249"/>
      <c r="G32" s="1271"/>
      <c r="H32" s="1262"/>
      <c r="I32" s="1248"/>
      <c r="J32" s="1269"/>
      <c r="K32" s="1262"/>
      <c r="L32" s="1262"/>
      <c r="M32" s="1248"/>
      <c r="N32" s="1258"/>
    </row>
    <row r="33" spans="1:14" ht="13.9" customHeight="1" x14ac:dyDescent="0.2">
      <c r="A33" s="246"/>
      <c r="B33" s="630" t="s">
        <v>502</v>
      </c>
      <c r="C33" s="1314"/>
      <c r="D33" s="1262"/>
      <c r="E33" s="1248"/>
      <c r="F33" s="1249"/>
      <c r="G33" s="1271"/>
      <c r="H33" s="1262"/>
      <c r="I33" s="1248"/>
      <c r="J33" s="1269"/>
      <c r="K33" s="1262"/>
      <c r="L33" s="1262"/>
      <c r="M33" s="1248"/>
      <c r="N33" s="1258"/>
    </row>
    <row r="34" spans="1:14" ht="13.9" customHeight="1" x14ac:dyDescent="0.2">
      <c r="A34" s="246"/>
      <c r="B34" s="630" t="s">
        <v>503</v>
      </c>
      <c r="C34" s="1314"/>
      <c r="D34" s="1262"/>
      <c r="E34" s="1248"/>
      <c r="F34" s="1249"/>
      <c r="G34" s="1271"/>
      <c r="H34" s="1262"/>
      <c r="I34" s="1248"/>
      <c r="J34" s="1269"/>
      <c r="K34" s="1262"/>
      <c r="L34" s="1262"/>
      <c r="M34" s="1248"/>
      <c r="N34" s="1258"/>
    </row>
    <row r="35" spans="1:14" ht="13.9" customHeight="1" x14ac:dyDescent="0.2">
      <c r="A35" s="246"/>
      <c r="B35" s="488" t="s">
        <v>504</v>
      </c>
      <c r="C35" s="1314"/>
      <c r="D35" s="1262"/>
      <c r="E35" s="1265"/>
      <c r="F35" s="1266"/>
      <c r="G35" s="1271"/>
      <c r="H35" s="1262"/>
      <c r="I35" s="1265"/>
      <c r="J35" s="1318"/>
      <c r="K35" s="1262"/>
      <c r="L35" s="1262"/>
      <c r="M35" s="1265"/>
      <c r="N35" s="1268"/>
    </row>
    <row r="36" spans="1:14" ht="15.75" x14ac:dyDescent="0.25">
      <c r="A36" s="246"/>
      <c r="B36" s="634" t="s">
        <v>73</v>
      </c>
      <c r="C36" s="1357"/>
      <c r="D36" s="1264"/>
      <c r="E36" s="1274" t="str">
        <f>IF(AND(E24="",E25="",E26="",E27="",E28="",E29="",E30="",E31="",E32="",E33="",E34="",E35=""), "",SUM(E24:E35))</f>
        <v/>
      </c>
      <c r="F36" s="1274"/>
      <c r="G36" s="1272"/>
      <c r="H36" s="1264"/>
      <c r="I36" s="1274" t="str">
        <f>IF(AND(I24="", I25="",I26="",I27="",I28="",I29="",I30="",I31="",I32="", I33="",I34="",I35=""), "", SUM(I24:I35))</f>
        <v/>
      </c>
      <c r="J36" s="1275"/>
      <c r="K36" s="1264"/>
      <c r="L36" s="1264"/>
      <c r="M36" s="1274" t="str">
        <f>IF(AND(M24="",M25="",M26="",M27="",M28="",M29="",M30="",M31="",M32="",M33="",M34="",M35=""), "", SUM(M24:M35))</f>
        <v/>
      </c>
      <c r="N36" s="1276"/>
    </row>
    <row r="37" spans="1:14" x14ac:dyDescent="0.2">
      <c r="A37" s="174"/>
      <c r="B37" s="174"/>
      <c r="C37" s="174"/>
      <c r="D37" s="174"/>
      <c r="E37" s="174"/>
      <c r="F37" s="174"/>
      <c r="G37" s="174"/>
      <c r="H37" s="174"/>
      <c r="I37" s="174"/>
      <c r="J37" s="174"/>
      <c r="K37" s="174"/>
      <c r="L37" s="174"/>
      <c r="M37" s="174"/>
      <c r="N37" s="174"/>
    </row>
    <row r="38" spans="1:14" ht="15" x14ac:dyDescent="0.2">
      <c r="A38" s="375"/>
      <c r="B38" s="219" t="s">
        <v>209</v>
      </c>
      <c r="C38" s="385"/>
      <c r="D38" s="385"/>
      <c r="E38" s="385"/>
      <c r="F38" s="385"/>
      <c r="G38" s="385"/>
      <c r="H38" s="385"/>
      <c r="I38" s="385"/>
      <c r="J38" s="385"/>
      <c r="K38" s="385"/>
      <c r="L38" s="385"/>
      <c r="M38" s="385"/>
      <c r="N38" s="385"/>
    </row>
    <row r="39" spans="1:14" ht="15" x14ac:dyDescent="0.2">
      <c r="A39" s="386"/>
      <c r="B39" s="1290" t="s">
        <v>404</v>
      </c>
      <c r="C39" s="1101"/>
      <c r="D39" s="1101"/>
      <c r="E39" s="1101"/>
      <c r="F39" s="1101"/>
      <c r="G39" s="1101"/>
      <c r="H39" s="1101"/>
      <c r="I39" s="1101"/>
      <c r="J39" s="1101"/>
      <c r="K39" s="1101"/>
      <c r="L39" s="1101"/>
      <c r="M39" s="1101"/>
      <c r="N39" s="1101"/>
    </row>
    <row r="40" spans="1:14" ht="52.9" customHeight="1" x14ac:dyDescent="0.2">
      <c r="A40" s="222"/>
      <c r="B40" s="640" t="s">
        <v>513</v>
      </c>
      <c r="C40" s="1291" t="s">
        <v>212</v>
      </c>
      <c r="D40" s="1292"/>
      <c r="E40" s="1288" t="s">
        <v>241</v>
      </c>
      <c r="F40" s="1293"/>
      <c r="G40" s="1294" t="s">
        <v>212</v>
      </c>
      <c r="H40" s="1292"/>
      <c r="I40" s="1288" t="s">
        <v>242</v>
      </c>
      <c r="J40" s="1295"/>
      <c r="K40" s="1293" t="s">
        <v>212</v>
      </c>
      <c r="L40" s="1292"/>
      <c r="M40" s="1288" t="s">
        <v>243</v>
      </c>
      <c r="N40" s="1289"/>
    </row>
    <row r="41" spans="1:14" ht="15" x14ac:dyDescent="0.2">
      <c r="A41" s="246"/>
      <c r="B41" s="636" t="s">
        <v>493</v>
      </c>
      <c r="C41" s="1313"/>
      <c r="D41" s="1280"/>
      <c r="E41" s="1282"/>
      <c r="F41" s="1299"/>
      <c r="G41" s="1296"/>
      <c r="H41" s="1280"/>
      <c r="I41" s="1282"/>
      <c r="J41" s="1284"/>
      <c r="K41" s="1280"/>
      <c r="L41" s="1280"/>
      <c r="M41" s="1282"/>
      <c r="N41" s="1283"/>
    </row>
    <row r="42" spans="1:14" ht="15" x14ac:dyDescent="0.2">
      <c r="A42" s="246"/>
      <c r="B42" s="630" t="s">
        <v>494</v>
      </c>
      <c r="C42" s="1314"/>
      <c r="D42" s="1262"/>
      <c r="E42" s="1248"/>
      <c r="F42" s="1249"/>
      <c r="G42" s="1261"/>
      <c r="H42" s="1262"/>
      <c r="I42" s="1248"/>
      <c r="J42" s="1278"/>
      <c r="K42" s="1262"/>
      <c r="L42" s="1262"/>
      <c r="M42" s="1248"/>
      <c r="N42" s="1277"/>
    </row>
    <row r="43" spans="1:14" ht="15" x14ac:dyDescent="0.2">
      <c r="A43" s="246"/>
      <c r="B43" s="630" t="s">
        <v>495</v>
      </c>
      <c r="C43" s="1314"/>
      <c r="D43" s="1262"/>
      <c r="E43" s="1248"/>
      <c r="F43" s="1249"/>
      <c r="G43" s="1261"/>
      <c r="H43" s="1262"/>
      <c r="I43" s="1248"/>
      <c r="J43" s="1278"/>
      <c r="K43" s="1262"/>
      <c r="L43" s="1262"/>
      <c r="M43" s="1248"/>
      <c r="N43" s="1277"/>
    </row>
    <row r="44" spans="1:14" ht="15" x14ac:dyDescent="0.2">
      <c r="A44" s="246"/>
      <c r="B44" s="630" t="s">
        <v>496</v>
      </c>
      <c r="C44" s="1314"/>
      <c r="D44" s="1262"/>
      <c r="E44" s="1248"/>
      <c r="F44" s="1249"/>
      <c r="G44" s="1261"/>
      <c r="H44" s="1262"/>
      <c r="I44" s="1248"/>
      <c r="J44" s="1278"/>
      <c r="K44" s="1262"/>
      <c r="L44" s="1262"/>
      <c r="M44" s="1248"/>
      <c r="N44" s="1277"/>
    </row>
    <row r="45" spans="1:14" ht="15" x14ac:dyDescent="0.2">
      <c r="A45" s="246"/>
      <c r="B45" s="630" t="s">
        <v>497</v>
      </c>
      <c r="C45" s="1314"/>
      <c r="D45" s="1262"/>
      <c r="E45" s="1248"/>
      <c r="F45" s="1249"/>
      <c r="G45" s="1261"/>
      <c r="H45" s="1262"/>
      <c r="I45" s="1248"/>
      <c r="J45" s="1278"/>
      <c r="K45" s="1262"/>
      <c r="L45" s="1262"/>
      <c r="M45" s="1248"/>
      <c r="N45" s="1277"/>
    </row>
    <row r="46" spans="1:14" ht="15" x14ac:dyDescent="0.2">
      <c r="A46" s="246"/>
      <c r="B46" s="630" t="s">
        <v>498</v>
      </c>
      <c r="C46" s="1314"/>
      <c r="D46" s="1262"/>
      <c r="E46" s="1248"/>
      <c r="F46" s="1249"/>
      <c r="G46" s="1261"/>
      <c r="H46" s="1262"/>
      <c r="I46" s="1248"/>
      <c r="J46" s="1278"/>
      <c r="K46" s="1262"/>
      <c r="L46" s="1262"/>
      <c r="M46" s="1248"/>
      <c r="N46" s="1277"/>
    </row>
    <row r="47" spans="1:14" ht="15" x14ac:dyDescent="0.2">
      <c r="A47" s="246"/>
      <c r="B47" s="630" t="s">
        <v>499</v>
      </c>
      <c r="C47" s="1314"/>
      <c r="D47" s="1262"/>
      <c r="E47" s="1248"/>
      <c r="F47" s="1249"/>
      <c r="G47" s="1261"/>
      <c r="H47" s="1262"/>
      <c r="I47" s="1248"/>
      <c r="J47" s="1278"/>
      <c r="K47" s="1262"/>
      <c r="L47" s="1262"/>
      <c r="M47" s="1248"/>
      <c r="N47" s="1277"/>
    </row>
    <row r="48" spans="1:14" ht="15" x14ac:dyDescent="0.2">
      <c r="A48" s="246"/>
      <c r="B48" s="630" t="s">
        <v>500</v>
      </c>
      <c r="C48" s="1314"/>
      <c r="D48" s="1262"/>
      <c r="E48" s="1248"/>
      <c r="F48" s="1249"/>
      <c r="G48" s="1261"/>
      <c r="H48" s="1262"/>
      <c r="I48" s="1248"/>
      <c r="J48" s="1278"/>
      <c r="K48" s="1262"/>
      <c r="L48" s="1262"/>
      <c r="M48" s="1248"/>
      <c r="N48" s="1277"/>
    </row>
    <row r="49" spans="1:14" ht="15" x14ac:dyDescent="0.2">
      <c r="A49" s="246"/>
      <c r="B49" s="630" t="s">
        <v>501</v>
      </c>
      <c r="C49" s="1314"/>
      <c r="D49" s="1262"/>
      <c r="E49" s="1248"/>
      <c r="F49" s="1249"/>
      <c r="G49" s="1261"/>
      <c r="H49" s="1262"/>
      <c r="I49" s="1248"/>
      <c r="J49" s="1278"/>
      <c r="K49" s="1262"/>
      <c r="L49" s="1262"/>
      <c r="M49" s="1248"/>
      <c r="N49" s="1277"/>
    </row>
    <row r="50" spans="1:14" ht="15" x14ac:dyDescent="0.2">
      <c r="A50" s="246"/>
      <c r="B50" s="630" t="s">
        <v>502</v>
      </c>
      <c r="C50" s="1314"/>
      <c r="D50" s="1262"/>
      <c r="E50" s="1248"/>
      <c r="F50" s="1249"/>
      <c r="G50" s="1261"/>
      <c r="H50" s="1262"/>
      <c r="I50" s="1248"/>
      <c r="J50" s="1278"/>
      <c r="K50" s="1262"/>
      <c r="L50" s="1262"/>
      <c r="M50" s="1248"/>
      <c r="N50" s="1277"/>
    </row>
    <row r="51" spans="1:14" ht="15" x14ac:dyDescent="0.2">
      <c r="A51" s="246"/>
      <c r="B51" s="630" t="s">
        <v>503</v>
      </c>
      <c r="C51" s="1314"/>
      <c r="D51" s="1262"/>
      <c r="E51" s="1248"/>
      <c r="F51" s="1249"/>
      <c r="G51" s="1261"/>
      <c r="H51" s="1262"/>
      <c r="I51" s="1248"/>
      <c r="J51" s="1278"/>
      <c r="K51" s="1262"/>
      <c r="L51" s="1262"/>
      <c r="M51" s="1248"/>
      <c r="N51" s="1277"/>
    </row>
    <row r="52" spans="1:14" ht="15" x14ac:dyDescent="0.2">
      <c r="A52" s="246"/>
      <c r="B52" s="488" t="s">
        <v>504</v>
      </c>
      <c r="C52" s="1314"/>
      <c r="D52" s="1262"/>
      <c r="E52" s="1265"/>
      <c r="F52" s="1266"/>
      <c r="G52" s="1261"/>
      <c r="H52" s="1262"/>
      <c r="I52" s="1265"/>
      <c r="J52" s="1298"/>
      <c r="K52" s="1262"/>
      <c r="L52" s="1262"/>
      <c r="M52" s="1265"/>
      <c r="N52" s="1279"/>
    </row>
    <row r="53" spans="1:14" ht="15.75" x14ac:dyDescent="0.25">
      <c r="A53" s="246"/>
      <c r="B53" s="635" t="s">
        <v>73</v>
      </c>
      <c r="C53" s="1315"/>
      <c r="D53" s="1281"/>
      <c r="E53" s="1286" t="str">
        <f>IF(AND(E41="",E42="",E43="",E44="",E45="",E46="",E47="",E48="",E49="",E50="",E51="",E52=""),"",SUM(E41:E52))</f>
        <v/>
      </c>
      <c r="F53" s="1286"/>
      <c r="G53" s="1297"/>
      <c r="H53" s="1281"/>
      <c r="I53" s="1286" t="str">
        <f>IF(AND(I41="",I42="",I43="",I44="",I45="",I46="",I47="",I48="",I49="",I50="",I51="",I52=""), "", SUM(I41:I52))</f>
        <v/>
      </c>
      <c r="J53" s="1303"/>
      <c r="K53" s="1281"/>
      <c r="L53" s="1281"/>
      <c r="M53" s="1286" t="str">
        <f>IF(AND(M41="",M42="",M43="",M44="",M45="",M46="",M47="",M48="",M49="",M50="",M51="",M52=""),"",SUM(M41:M52))</f>
        <v/>
      </c>
      <c r="N53" s="1287"/>
    </row>
    <row r="56" spans="1:14" ht="18.600000000000001" customHeight="1" x14ac:dyDescent="0.2">
      <c r="A56" s="1354" t="s">
        <v>514</v>
      </c>
      <c r="B56" s="1355"/>
      <c r="C56" s="1355"/>
      <c r="D56" s="638" t="s">
        <v>310</v>
      </c>
      <c r="E56" s="952" t="str">
        <f>IF(ISBLANK('2. Wafer Tracking'!C9), "", '2. Wafer Tracking'!C9)</f>
        <v/>
      </c>
      <c r="F56" s="639" t="s">
        <v>311</v>
      </c>
      <c r="G56" s="952" t="str">
        <f>IF(ISBLANK('2. Wafer Tracking'!G9), "", '2. Wafer Tracking'!G9)</f>
        <v/>
      </c>
    </row>
    <row r="57" spans="1:14" ht="15" x14ac:dyDescent="0.2">
      <c r="A57" s="375"/>
      <c r="B57" s="219" t="s">
        <v>207</v>
      </c>
      <c r="C57" s="385"/>
      <c r="D57" s="385"/>
      <c r="E57" s="385"/>
      <c r="F57" s="385"/>
      <c r="G57" s="385"/>
      <c r="H57" s="385"/>
      <c r="I57" s="385"/>
      <c r="J57" s="385"/>
      <c r="K57" s="385"/>
      <c r="L57" s="385"/>
      <c r="M57" s="385"/>
      <c r="N57" s="385"/>
    </row>
    <row r="58" spans="1:14" ht="31.15" customHeight="1" x14ac:dyDescent="0.2">
      <c r="A58" s="222"/>
      <c r="B58" s="640" t="s">
        <v>514</v>
      </c>
      <c r="C58" s="1291" t="s">
        <v>204</v>
      </c>
      <c r="D58" s="1319"/>
      <c r="E58" s="1288" t="s">
        <v>238</v>
      </c>
      <c r="F58" s="1293"/>
      <c r="G58" s="1294" t="s">
        <v>205</v>
      </c>
      <c r="H58" s="1320"/>
      <c r="I58" s="1288" t="s">
        <v>239</v>
      </c>
      <c r="J58" s="1321"/>
      <c r="K58" s="1293" t="s">
        <v>206</v>
      </c>
      <c r="L58" s="1293"/>
      <c r="M58" s="1293" t="s">
        <v>240</v>
      </c>
      <c r="N58" s="1302"/>
    </row>
    <row r="59" spans="1:14" ht="15" x14ac:dyDescent="0.2">
      <c r="A59" s="246"/>
      <c r="B59" s="636" t="s">
        <v>493</v>
      </c>
      <c r="C59" s="1313"/>
      <c r="D59" s="1280"/>
      <c r="E59" s="1282"/>
      <c r="F59" s="1299"/>
      <c r="G59" s="1296"/>
      <c r="H59" s="1280"/>
      <c r="I59" s="1282"/>
      <c r="J59" s="1284"/>
      <c r="K59" s="1280"/>
      <c r="L59" s="1280"/>
      <c r="M59" s="1282"/>
      <c r="N59" s="1283"/>
    </row>
    <row r="60" spans="1:14" ht="15" x14ac:dyDescent="0.2">
      <c r="A60" s="246"/>
      <c r="B60" s="630" t="s">
        <v>494</v>
      </c>
      <c r="C60" s="1314"/>
      <c r="D60" s="1262"/>
      <c r="E60" s="1248"/>
      <c r="F60" s="1249"/>
      <c r="G60" s="1261"/>
      <c r="H60" s="1262"/>
      <c r="I60" s="1248"/>
      <c r="J60" s="1278"/>
      <c r="K60" s="1262"/>
      <c r="L60" s="1262"/>
      <c r="M60" s="1248"/>
      <c r="N60" s="1277"/>
    </row>
    <row r="61" spans="1:14" ht="15" x14ac:dyDescent="0.2">
      <c r="A61" s="246"/>
      <c r="B61" s="630" t="s">
        <v>495</v>
      </c>
      <c r="C61" s="1314"/>
      <c r="D61" s="1262"/>
      <c r="E61" s="1248"/>
      <c r="F61" s="1249"/>
      <c r="G61" s="1261"/>
      <c r="H61" s="1262"/>
      <c r="I61" s="1248"/>
      <c r="J61" s="1278"/>
      <c r="K61" s="1262"/>
      <c r="L61" s="1262"/>
      <c r="M61" s="1248"/>
      <c r="N61" s="1277"/>
    </row>
    <row r="62" spans="1:14" ht="15" x14ac:dyDescent="0.2">
      <c r="A62" s="246"/>
      <c r="B62" s="630" t="s">
        <v>496</v>
      </c>
      <c r="C62" s="1314"/>
      <c r="D62" s="1262"/>
      <c r="E62" s="1248"/>
      <c r="F62" s="1249"/>
      <c r="G62" s="1261"/>
      <c r="H62" s="1262"/>
      <c r="I62" s="1248"/>
      <c r="J62" s="1278"/>
      <c r="K62" s="1262"/>
      <c r="L62" s="1262"/>
      <c r="M62" s="1248"/>
      <c r="N62" s="1277"/>
    </row>
    <row r="63" spans="1:14" ht="15" x14ac:dyDescent="0.2">
      <c r="A63" s="246"/>
      <c r="B63" s="630" t="s">
        <v>497</v>
      </c>
      <c r="C63" s="1314"/>
      <c r="D63" s="1262"/>
      <c r="E63" s="1248"/>
      <c r="F63" s="1249"/>
      <c r="G63" s="1261"/>
      <c r="H63" s="1262"/>
      <c r="I63" s="1248"/>
      <c r="J63" s="1278"/>
      <c r="K63" s="1262"/>
      <c r="L63" s="1262"/>
      <c r="M63" s="1248"/>
      <c r="N63" s="1277"/>
    </row>
    <row r="64" spans="1:14" ht="15" x14ac:dyDescent="0.2">
      <c r="A64" s="246"/>
      <c r="B64" s="630" t="s">
        <v>498</v>
      </c>
      <c r="C64" s="1314"/>
      <c r="D64" s="1262"/>
      <c r="E64" s="1248"/>
      <c r="F64" s="1249"/>
      <c r="G64" s="1261"/>
      <c r="H64" s="1262"/>
      <c r="I64" s="1248"/>
      <c r="J64" s="1278"/>
      <c r="K64" s="1262"/>
      <c r="L64" s="1262"/>
      <c r="M64" s="1248"/>
      <c r="N64" s="1277"/>
    </row>
    <row r="65" spans="1:14" ht="15" x14ac:dyDescent="0.2">
      <c r="A65" s="246"/>
      <c r="B65" s="630" t="s">
        <v>499</v>
      </c>
      <c r="C65" s="1314"/>
      <c r="D65" s="1262"/>
      <c r="E65" s="1248"/>
      <c r="F65" s="1249"/>
      <c r="G65" s="1261"/>
      <c r="H65" s="1262"/>
      <c r="I65" s="1248"/>
      <c r="J65" s="1278"/>
      <c r="K65" s="1262"/>
      <c r="L65" s="1262"/>
      <c r="M65" s="1248"/>
      <c r="N65" s="1277"/>
    </row>
    <row r="66" spans="1:14" ht="15" x14ac:dyDescent="0.2">
      <c r="A66" s="246"/>
      <c r="B66" s="630" t="s">
        <v>500</v>
      </c>
      <c r="C66" s="1314"/>
      <c r="D66" s="1262"/>
      <c r="E66" s="1248"/>
      <c r="F66" s="1249"/>
      <c r="G66" s="1261"/>
      <c r="H66" s="1262"/>
      <c r="I66" s="1248"/>
      <c r="J66" s="1278"/>
      <c r="K66" s="1262"/>
      <c r="L66" s="1262"/>
      <c r="M66" s="1248"/>
      <c r="N66" s="1277"/>
    </row>
    <row r="67" spans="1:14" ht="15" x14ac:dyDescent="0.2">
      <c r="A67" s="246"/>
      <c r="B67" s="630" t="s">
        <v>501</v>
      </c>
      <c r="C67" s="1314"/>
      <c r="D67" s="1262"/>
      <c r="E67" s="1248"/>
      <c r="F67" s="1249"/>
      <c r="G67" s="1261"/>
      <c r="H67" s="1262"/>
      <c r="I67" s="1248"/>
      <c r="J67" s="1278"/>
      <c r="K67" s="1262"/>
      <c r="L67" s="1262"/>
      <c r="M67" s="1248"/>
      <c r="N67" s="1277"/>
    </row>
    <row r="68" spans="1:14" ht="15" x14ac:dyDescent="0.2">
      <c r="A68" s="246"/>
      <c r="B68" s="630" t="s">
        <v>502</v>
      </c>
      <c r="C68" s="1314"/>
      <c r="D68" s="1262"/>
      <c r="E68" s="1248"/>
      <c r="F68" s="1249"/>
      <c r="G68" s="1261"/>
      <c r="H68" s="1262"/>
      <c r="I68" s="1248"/>
      <c r="J68" s="1278"/>
      <c r="K68" s="1262"/>
      <c r="L68" s="1262"/>
      <c r="M68" s="1248"/>
      <c r="N68" s="1277"/>
    </row>
    <row r="69" spans="1:14" ht="15" x14ac:dyDescent="0.2">
      <c r="A69" s="246"/>
      <c r="B69" s="630" t="s">
        <v>503</v>
      </c>
      <c r="C69" s="1314"/>
      <c r="D69" s="1262"/>
      <c r="E69" s="1248"/>
      <c r="F69" s="1249"/>
      <c r="G69" s="1261"/>
      <c r="H69" s="1262"/>
      <c r="I69" s="1248"/>
      <c r="J69" s="1278"/>
      <c r="K69" s="1262"/>
      <c r="L69" s="1262"/>
      <c r="M69" s="1248"/>
      <c r="N69" s="1277"/>
    </row>
    <row r="70" spans="1:14" ht="15" x14ac:dyDescent="0.2">
      <c r="A70" s="246"/>
      <c r="B70" s="488" t="s">
        <v>504</v>
      </c>
      <c r="C70" s="1314"/>
      <c r="D70" s="1262"/>
      <c r="E70" s="1265"/>
      <c r="F70" s="1266"/>
      <c r="G70" s="1261"/>
      <c r="H70" s="1262"/>
      <c r="I70" s="1265"/>
      <c r="J70" s="1298"/>
      <c r="K70" s="1262"/>
      <c r="L70" s="1262"/>
      <c r="M70" s="1265"/>
      <c r="N70" s="1279"/>
    </row>
    <row r="71" spans="1:14" ht="15.75" x14ac:dyDescent="0.25">
      <c r="A71" s="246"/>
      <c r="B71" s="635" t="s">
        <v>73</v>
      </c>
      <c r="C71" s="1315"/>
      <c r="D71" s="1281"/>
      <c r="E71" s="1286" t="str">
        <f>IF(AND(E59="",E60="",E61="",E62="",E63="",E64="",E65="",E66="",E67="",E68="",E69="",E70=""),"",SUM(E59:E70))</f>
        <v/>
      </c>
      <c r="F71" s="1286"/>
      <c r="G71" s="1297"/>
      <c r="H71" s="1281"/>
      <c r="I71" s="1286" t="str">
        <f>IF(AND(I59="",I60="",I61="",I62="",I63="",I64="",I65="",I66="",I67="",I68="",I69="",I70=""),"",SUM(I59:I70))</f>
        <v/>
      </c>
      <c r="J71" s="1303"/>
      <c r="K71" s="1281"/>
      <c r="L71" s="1281"/>
      <c r="M71" s="1286" t="str">
        <f>IF(AND(M59="",M60="",M61="",M62="",M63="",M64="",M65="",M66="",M67="",M68="",M69="",M70=""),"",SUM(M59:M70))</f>
        <v/>
      </c>
      <c r="N71" s="1287"/>
    </row>
    <row r="72" spans="1:14" ht="15" x14ac:dyDescent="0.2">
      <c r="A72" s="246"/>
      <c r="B72" s="246"/>
      <c r="C72" s="246"/>
      <c r="D72" s="246"/>
      <c r="E72" s="246"/>
      <c r="F72" s="246"/>
      <c r="G72" s="246"/>
      <c r="H72" s="246"/>
      <c r="I72" s="637"/>
      <c r="J72" s="246"/>
      <c r="K72" s="246"/>
      <c r="L72" s="246"/>
      <c r="M72" s="246"/>
      <c r="N72" s="246"/>
    </row>
    <row r="73" spans="1:14" ht="15" x14ac:dyDescent="0.2">
      <c r="A73" s="375"/>
      <c r="B73" s="219" t="s">
        <v>208</v>
      </c>
      <c r="C73" s="385"/>
      <c r="D73" s="385"/>
      <c r="E73" s="385"/>
      <c r="F73" s="385"/>
      <c r="G73" s="385"/>
      <c r="H73" s="385"/>
      <c r="I73" s="385"/>
      <c r="J73" s="385"/>
      <c r="K73" s="385"/>
      <c r="L73" s="385"/>
      <c r="M73" s="385"/>
      <c r="N73" s="385"/>
    </row>
    <row r="74" spans="1:14" ht="31.15" customHeight="1" x14ac:dyDescent="0.2">
      <c r="A74" s="222"/>
      <c r="B74" s="640" t="s">
        <v>514</v>
      </c>
      <c r="C74" s="1322" t="s">
        <v>204</v>
      </c>
      <c r="D74" s="1306"/>
      <c r="E74" s="1300" t="s">
        <v>238</v>
      </c>
      <c r="F74" s="1301"/>
      <c r="G74" s="1323" t="s">
        <v>205</v>
      </c>
      <c r="H74" s="1304"/>
      <c r="I74" s="1304" t="s">
        <v>239</v>
      </c>
      <c r="J74" s="1305"/>
      <c r="K74" s="1304" t="s">
        <v>206</v>
      </c>
      <c r="L74" s="1306"/>
      <c r="M74" s="1300" t="s">
        <v>240</v>
      </c>
      <c r="N74" s="1307"/>
    </row>
    <row r="75" spans="1:14" ht="15" x14ac:dyDescent="0.2">
      <c r="A75" s="246"/>
      <c r="B75" s="636" t="s">
        <v>493</v>
      </c>
      <c r="C75" s="1313"/>
      <c r="D75" s="1280"/>
      <c r="E75" s="1282"/>
      <c r="F75" s="1299"/>
      <c r="G75" s="1316"/>
      <c r="H75" s="1280"/>
      <c r="I75" s="1282"/>
      <c r="J75" s="1308"/>
      <c r="K75" s="1280"/>
      <c r="L75" s="1280"/>
      <c r="M75" s="1282"/>
      <c r="N75" s="1283"/>
    </row>
    <row r="76" spans="1:14" ht="15" x14ac:dyDescent="0.2">
      <c r="A76" s="246"/>
      <c r="B76" s="630" t="s">
        <v>494</v>
      </c>
      <c r="C76" s="1314"/>
      <c r="D76" s="1262"/>
      <c r="E76" s="1248"/>
      <c r="F76" s="1249"/>
      <c r="G76" s="1271"/>
      <c r="H76" s="1262"/>
      <c r="I76" s="1248"/>
      <c r="J76" s="1269"/>
      <c r="K76" s="1262"/>
      <c r="L76" s="1262"/>
      <c r="M76" s="1248"/>
      <c r="N76" s="1277"/>
    </row>
    <row r="77" spans="1:14" ht="15" x14ac:dyDescent="0.2">
      <c r="A77" s="246"/>
      <c r="B77" s="630" t="s">
        <v>495</v>
      </c>
      <c r="C77" s="1314"/>
      <c r="D77" s="1262"/>
      <c r="E77" s="1248"/>
      <c r="F77" s="1249"/>
      <c r="G77" s="1271"/>
      <c r="H77" s="1262"/>
      <c r="I77" s="1248"/>
      <c r="J77" s="1269"/>
      <c r="K77" s="1262"/>
      <c r="L77" s="1262"/>
      <c r="M77" s="1248"/>
      <c r="N77" s="1277"/>
    </row>
    <row r="78" spans="1:14" ht="15" x14ac:dyDescent="0.2">
      <c r="A78" s="246"/>
      <c r="B78" s="630" t="s">
        <v>496</v>
      </c>
      <c r="C78" s="1314"/>
      <c r="D78" s="1262"/>
      <c r="E78" s="1248"/>
      <c r="F78" s="1249"/>
      <c r="G78" s="1271"/>
      <c r="H78" s="1262"/>
      <c r="I78" s="1248"/>
      <c r="J78" s="1269"/>
      <c r="K78" s="1262"/>
      <c r="L78" s="1262"/>
      <c r="M78" s="1248"/>
      <c r="N78" s="1277"/>
    </row>
    <row r="79" spans="1:14" ht="15" x14ac:dyDescent="0.2">
      <c r="A79" s="246"/>
      <c r="B79" s="630" t="s">
        <v>497</v>
      </c>
      <c r="C79" s="1314"/>
      <c r="D79" s="1262"/>
      <c r="E79" s="1248"/>
      <c r="F79" s="1249"/>
      <c r="G79" s="1271"/>
      <c r="H79" s="1262"/>
      <c r="I79" s="1248"/>
      <c r="J79" s="1269"/>
      <c r="K79" s="1262"/>
      <c r="L79" s="1262"/>
      <c r="M79" s="1248"/>
      <c r="N79" s="1277"/>
    </row>
    <row r="80" spans="1:14" ht="15" x14ac:dyDescent="0.2">
      <c r="A80" s="246"/>
      <c r="B80" s="630" t="s">
        <v>498</v>
      </c>
      <c r="C80" s="1314"/>
      <c r="D80" s="1262"/>
      <c r="E80" s="1248"/>
      <c r="F80" s="1249"/>
      <c r="G80" s="1271"/>
      <c r="H80" s="1262"/>
      <c r="I80" s="1248"/>
      <c r="J80" s="1269"/>
      <c r="K80" s="1262"/>
      <c r="L80" s="1262"/>
      <c r="M80" s="1248"/>
      <c r="N80" s="1277"/>
    </row>
    <row r="81" spans="1:14" ht="15" x14ac:dyDescent="0.2">
      <c r="A81" s="246"/>
      <c r="B81" s="630" t="s">
        <v>499</v>
      </c>
      <c r="C81" s="1314"/>
      <c r="D81" s="1262"/>
      <c r="E81" s="1248"/>
      <c r="F81" s="1249"/>
      <c r="G81" s="1271"/>
      <c r="H81" s="1262"/>
      <c r="I81" s="1248"/>
      <c r="J81" s="1269"/>
      <c r="K81" s="1262"/>
      <c r="L81" s="1262"/>
      <c r="M81" s="1248"/>
      <c r="N81" s="1277"/>
    </row>
    <row r="82" spans="1:14" ht="15" x14ac:dyDescent="0.2">
      <c r="A82" s="246"/>
      <c r="B82" s="630" t="s">
        <v>500</v>
      </c>
      <c r="C82" s="1314"/>
      <c r="D82" s="1262"/>
      <c r="E82" s="1248"/>
      <c r="F82" s="1249"/>
      <c r="G82" s="1271"/>
      <c r="H82" s="1262"/>
      <c r="I82" s="1248"/>
      <c r="J82" s="1269"/>
      <c r="K82" s="1262"/>
      <c r="L82" s="1262"/>
      <c r="M82" s="1248"/>
      <c r="N82" s="1277"/>
    </row>
    <row r="83" spans="1:14" ht="15" x14ac:dyDescent="0.2">
      <c r="A83" s="246"/>
      <c r="B83" s="630" t="s">
        <v>501</v>
      </c>
      <c r="C83" s="1314"/>
      <c r="D83" s="1262"/>
      <c r="E83" s="1248"/>
      <c r="F83" s="1249"/>
      <c r="G83" s="1271"/>
      <c r="H83" s="1262"/>
      <c r="I83" s="1248"/>
      <c r="J83" s="1269"/>
      <c r="K83" s="1262"/>
      <c r="L83" s="1262"/>
      <c r="M83" s="1248"/>
      <c r="N83" s="1277"/>
    </row>
    <row r="84" spans="1:14" ht="15" x14ac:dyDescent="0.2">
      <c r="A84" s="246"/>
      <c r="B84" s="630" t="s">
        <v>502</v>
      </c>
      <c r="C84" s="1314"/>
      <c r="D84" s="1262"/>
      <c r="E84" s="1248"/>
      <c r="F84" s="1249"/>
      <c r="G84" s="1271"/>
      <c r="H84" s="1262"/>
      <c r="I84" s="1248"/>
      <c r="J84" s="1269"/>
      <c r="K84" s="1262"/>
      <c r="L84" s="1262"/>
      <c r="M84" s="1248"/>
      <c r="N84" s="1277"/>
    </row>
    <row r="85" spans="1:14" ht="15" x14ac:dyDescent="0.2">
      <c r="A85" s="246"/>
      <c r="B85" s="630" t="s">
        <v>503</v>
      </c>
      <c r="C85" s="1314"/>
      <c r="D85" s="1262"/>
      <c r="E85" s="1248"/>
      <c r="F85" s="1249"/>
      <c r="G85" s="1271"/>
      <c r="H85" s="1262"/>
      <c r="I85" s="1248"/>
      <c r="J85" s="1269"/>
      <c r="K85" s="1262"/>
      <c r="L85" s="1262"/>
      <c r="M85" s="1248"/>
      <c r="N85" s="1277"/>
    </row>
    <row r="86" spans="1:14" ht="15" x14ac:dyDescent="0.2">
      <c r="A86" s="246"/>
      <c r="B86" s="488" t="s">
        <v>504</v>
      </c>
      <c r="C86" s="1314"/>
      <c r="D86" s="1262"/>
      <c r="E86" s="1265"/>
      <c r="F86" s="1266"/>
      <c r="G86" s="1271"/>
      <c r="H86" s="1262"/>
      <c r="I86" s="1265"/>
      <c r="J86" s="1318"/>
      <c r="K86" s="1262"/>
      <c r="L86" s="1262"/>
      <c r="M86" s="1265"/>
      <c r="N86" s="1279"/>
    </row>
    <row r="87" spans="1:14" ht="15.75" x14ac:dyDescent="0.25">
      <c r="A87" s="246"/>
      <c r="B87" s="635" t="s">
        <v>73</v>
      </c>
      <c r="C87" s="1315"/>
      <c r="D87" s="1281"/>
      <c r="E87" s="1286" t="str">
        <f>IF(AND(E75="",E76="",E77="",E78="",E79="",E80="",E81="",E82="",E83="",E84="",E85="",E86=""),"",SUM(E75:E86))</f>
        <v/>
      </c>
      <c r="F87" s="1286"/>
      <c r="G87" s="1317"/>
      <c r="H87" s="1281"/>
      <c r="I87" s="1352" t="str">
        <f>IF(AND(I75="",I76="",I77="",I78="",I79="",I80="",I81="",I82="",I83="",I84="",I85="",I86=""),"",SUM(I75:I86))</f>
        <v/>
      </c>
      <c r="J87" s="1353"/>
      <c r="K87" s="1281"/>
      <c r="L87" s="1281"/>
      <c r="M87" s="1286" t="str">
        <f>IF(AND(M75="",M76="",M77="",M78="",M79="",M80="",M81="",M82="",M83="",M84="",M85="",M86=""),"",SUM(M75:M86))</f>
        <v/>
      </c>
      <c r="N87" s="1287"/>
    </row>
    <row r="88" spans="1:14" x14ac:dyDescent="0.2">
      <c r="A88" s="174"/>
      <c r="B88" s="174"/>
      <c r="C88" s="174"/>
      <c r="D88" s="174"/>
      <c r="E88" s="174"/>
      <c r="F88" s="174"/>
      <c r="G88" s="174"/>
      <c r="H88" s="174"/>
      <c r="I88" s="174"/>
      <c r="J88" s="174"/>
      <c r="K88" s="174"/>
      <c r="L88" s="174"/>
      <c r="M88" s="174"/>
      <c r="N88" s="174"/>
    </row>
    <row r="89" spans="1:14" ht="15" x14ac:dyDescent="0.2">
      <c r="A89" s="375"/>
      <c r="B89" s="219" t="s">
        <v>209</v>
      </c>
      <c r="C89" s="385"/>
      <c r="D89" s="385"/>
      <c r="E89" s="385"/>
      <c r="F89" s="385"/>
      <c r="G89" s="385"/>
      <c r="H89" s="385"/>
      <c r="I89" s="385"/>
      <c r="J89" s="385"/>
      <c r="K89" s="385"/>
      <c r="L89" s="385"/>
      <c r="M89" s="385"/>
      <c r="N89" s="385"/>
    </row>
    <row r="90" spans="1:14" ht="15" x14ac:dyDescent="0.2">
      <c r="A90" s="386"/>
      <c r="B90" s="1290" t="s">
        <v>404</v>
      </c>
      <c r="C90" s="1101"/>
      <c r="D90" s="1101"/>
      <c r="E90" s="1101"/>
      <c r="F90" s="1101"/>
      <c r="G90" s="1101"/>
      <c r="H90" s="1101"/>
      <c r="I90" s="1101"/>
      <c r="J90" s="1101"/>
      <c r="K90" s="1101"/>
      <c r="L90" s="1101"/>
      <c r="M90" s="1101"/>
      <c r="N90" s="1101"/>
    </row>
    <row r="91" spans="1:14" ht="51.6" customHeight="1" x14ac:dyDescent="0.2">
      <c r="A91" s="222"/>
      <c r="B91" s="640" t="s">
        <v>514</v>
      </c>
      <c r="C91" s="1291" t="s">
        <v>212</v>
      </c>
      <c r="D91" s="1292"/>
      <c r="E91" s="1288" t="s">
        <v>241</v>
      </c>
      <c r="F91" s="1293"/>
      <c r="G91" s="1309" t="s">
        <v>212</v>
      </c>
      <c r="H91" s="1310"/>
      <c r="I91" s="1311" t="s">
        <v>242</v>
      </c>
      <c r="J91" s="1312"/>
      <c r="K91" s="1293" t="s">
        <v>212</v>
      </c>
      <c r="L91" s="1292"/>
      <c r="M91" s="1288" t="s">
        <v>243</v>
      </c>
      <c r="N91" s="1289"/>
    </row>
    <row r="92" spans="1:14" ht="15" x14ac:dyDescent="0.2">
      <c r="A92" s="246"/>
      <c r="B92" s="636" t="s">
        <v>493</v>
      </c>
      <c r="C92" s="1324"/>
      <c r="D92" s="1280"/>
      <c r="E92" s="1282"/>
      <c r="F92" s="1299"/>
      <c r="G92" s="1358"/>
      <c r="H92" s="1342"/>
      <c r="I92" s="1248"/>
      <c r="J92" s="1278"/>
      <c r="K92" s="1280"/>
      <c r="L92" s="1280"/>
      <c r="M92" s="1282"/>
      <c r="N92" s="1283"/>
    </row>
    <row r="93" spans="1:14" ht="15" x14ac:dyDescent="0.2">
      <c r="A93" s="246"/>
      <c r="B93" s="630" t="s">
        <v>494</v>
      </c>
      <c r="C93" s="1244"/>
      <c r="D93" s="1262"/>
      <c r="E93" s="1248"/>
      <c r="F93" s="1249"/>
      <c r="G93" s="1359"/>
      <c r="H93" s="1344"/>
      <c r="I93" s="1248"/>
      <c r="J93" s="1278"/>
      <c r="K93" s="1262"/>
      <c r="L93" s="1262"/>
      <c r="M93" s="1248"/>
      <c r="N93" s="1277"/>
    </row>
    <row r="94" spans="1:14" ht="15" x14ac:dyDescent="0.2">
      <c r="A94" s="246"/>
      <c r="B94" s="630" t="s">
        <v>495</v>
      </c>
      <c r="C94" s="1244"/>
      <c r="D94" s="1262"/>
      <c r="E94" s="1248"/>
      <c r="F94" s="1249"/>
      <c r="G94" s="1359"/>
      <c r="H94" s="1344"/>
      <c r="I94" s="1248"/>
      <c r="J94" s="1278"/>
      <c r="K94" s="1262"/>
      <c r="L94" s="1262"/>
      <c r="M94" s="1248"/>
      <c r="N94" s="1277"/>
    </row>
    <row r="95" spans="1:14" ht="15" x14ac:dyDescent="0.2">
      <c r="A95" s="246"/>
      <c r="B95" s="630" t="s">
        <v>496</v>
      </c>
      <c r="C95" s="1244"/>
      <c r="D95" s="1262"/>
      <c r="E95" s="1248"/>
      <c r="F95" s="1249"/>
      <c r="G95" s="1359"/>
      <c r="H95" s="1344"/>
      <c r="I95" s="1248"/>
      <c r="J95" s="1278"/>
      <c r="K95" s="1262"/>
      <c r="L95" s="1262"/>
      <c r="M95" s="1248"/>
      <c r="N95" s="1277"/>
    </row>
    <row r="96" spans="1:14" ht="15" x14ac:dyDescent="0.2">
      <c r="A96" s="246"/>
      <c r="B96" s="630" t="s">
        <v>497</v>
      </c>
      <c r="C96" s="1244"/>
      <c r="D96" s="1262"/>
      <c r="E96" s="1248"/>
      <c r="F96" s="1249"/>
      <c r="G96" s="1359"/>
      <c r="H96" s="1344"/>
      <c r="I96" s="1248"/>
      <c r="J96" s="1278"/>
      <c r="K96" s="1262"/>
      <c r="L96" s="1262"/>
      <c r="M96" s="1248"/>
      <c r="N96" s="1277"/>
    </row>
    <row r="97" spans="1:14" ht="15" x14ac:dyDescent="0.2">
      <c r="A97" s="246"/>
      <c r="B97" s="630" t="s">
        <v>498</v>
      </c>
      <c r="C97" s="1244"/>
      <c r="D97" s="1262"/>
      <c r="E97" s="1248"/>
      <c r="F97" s="1249"/>
      <c r="G97" s="1359"/>
      <c r="H97" s="1344"/>
      <c r="I97" s="1248"/>
      <c r="J97" s="1278"/>
      <c r="K97" s="1262"/>
      <c r="L97" s="1262"/>
      <c r="M97" s="1248"/>
      <c r="N97" s="1277"/>
    </row>
    <row r="98" spans="1:14" ht="15" x14ac:dyDescent="0.2">
      <c r="A98" s="246"/>
      <c r="B98" s="630" t="s">
        <v>499</v>
      </c>
      <c r="C98" s="1244"/>
      <c r="D98" s="1262"/>
      <c r="E98" s="1248"/>
      <c r="F98" s="1249"/>
      <c r="G98" s="1359"/>
      <c r="H98" s="1344"/>
      <c r="I98" s="1248"/>
      <c r="J98" s="1278"/>
      <c r="K98" s="1262"/>
      <c r="L98" s="1262"/>
      <c r="M98" s="1248"/>
      <c r="N98" s="1277"/>
    </row>
    <row r="99" spans="1:14" ht="15" x14ac:dyDescent="0.2">
      <c r="A99" s="246"/>
      <c r="B99" s="630" t="s">
        <v>500</v>
      </c>
      <c r="C99" s="1244"/>
      <c r="D99" s="1262"/>
      <c r="E99" s="1248"/>
      <c r="F99" s="1249"/>
      <c r="G99" s="1359"/>
      <c r="H99" s="1344"/>
      <c r="I99" s="1248"/>
      <c r="J99" s="1278"/>
      <c r="K99" s="1262"/>
      <c r="L99" s="1262"/>
      <c r="M99" s="1248"/>
      <c r="N99" s="1277"/>
    </row>
    <row r="100" spans="1:14" ht="15" x14ac:dyDescent="0.2">
      <c r="A100" s="246"/>
      <c r="B100" s="630" t="s">
        <v>501</v>
      </c>
      <c r="C100" s="1244"/>
      <c r="D100" s="1262"/>
      <c r="E100" s="1248"/>
      <c r="F100" s="1249"/>
      <c r="G100" s="1359"/>
      <c r="H100" s="1344"/>
      <c r="I100" s="1248"/>
      <c r="J100" s="1278"/>
      <c r="K100" s="1262"/>
      <c r="L100" s="1262"/>
      <c r="M100" s="1248"/>
      <c r="N100" s="1277"/>
    </row>
    <row r="101" spans="1:14" ht="15" x14ac:dyDescent="0.2">
      <c r="A101" s="246"/>
      <c r="B101" s="630" t="s">
        <v>502</v>
      </c>
      <c r="C101" s="1244"/>
      <c r="D101" s="1262"/>
      <c r="E101" s="1248"/>
      <c r="F101" s="1249"/>
      <c r="G101" s="1359"/>
      <c r="H101" s="1344"/>
      <c r="I101" s="1248"/>
      <c r="J101" s="1278"/>
      <c r="K101" s="1262"/>
      <c r="L101" s="1262"/>
      <c r="M101" s="1248"/>
      <c r="N101" s="1277"/>
    </row>
    <row r="102" spans="1:14" ht="15" x14ac:dyDescent="0.2">
      <c r="A102" s="246"/>
      <c r="B102" s="630" t="s">
        <v>503</v>
      </c>
      <c r="C102" s="1244"/>
      <c r="D102" s="1262"/>
      <c r="E102" s="1248"/>
      <c r="F102" s="1249"/>
      <c r="G102" s="1359"/>
      <c r="H102" s="1344"/>
      <c r="I102" s="1248"/>
      <c r="J102" s="1278"/>
      <c r="K102" s="1262"/>
      <c r="L102" s="1262"/>
      <c r="M102" s="1248"/>
      <c r="N102" s="1277"/>
    </row>
    <row r="103" spans="1:14" ht="15" x14ac:dyDescent="0.2">
      <c r="A103" s="246"/>
      <c r="B103" s="488" t="s">
        <v>504</v>
      </c>
      <c r="C103" s="1244"/>
      <c r="D103" s="1262"/>
      <c r="E103" s="1265"/>
      <c r="F103" s="1266"/>
      <c r="G103" s="1359"/>
      <c r="H103" s="1344"/>
      <c r="I103" s="1248"/>
      <c r="J103" s="1278"/>
      <c r="K103" s="1262"/>
      <c r="L103" s="1262"/>
      <c r="M103" s="1265"/>
      <c r="N103" s="1279"/>
    </row>
    <row r="104" spans="1:14" ht="15.75" x14ac:dyDescent="0.25">
      <c r="A104" s="246"/>
      <c r="B104" s="635" t="s">
        <v>73</v>
      </c>
      <c r="C104" s="1325"/>
      <c r="D104" s="1281"/>
      <c r="E104" s="1286" t="str">
        <f>IF(AND(E92="",E93="",E94="",E95="",E96="",E97="",E98="",E99="",E100="",E101="",E102="",E103=""),"",SUM(E92:E103))</f>
        <v/>
      </c>
      <c r="F104" s="1286"/>
      <c r="G104" s="1360"/>
      <c r="H104" s="1346"/>
      <c r="I104" s="1361" t="str">
        <f>IF(AND(I92="",I93="",I94="",I95="",I96="",I97="",I98="",I99="",I100="",I101="",I102="",I103=""),"",SUM(I92:I103))</f>
        <v/>
      </c>
      <c r="J104" s="1362"/>
      <c r="K104" s="1281"/>
      <c r="L104" s="1281"/>
      <c r="M104" s="1286" t="str">
        <f>IF(AND(M92="",M93="",M94="",M95="",M96="",M97="",M98="",M99="",M100="",M101="",M102="",M103=""),"",SUM(M92:M103))</f>
        <v/>
      </c>
      <c r="N104" s="1287"/>
    </row>
    <row r="107" spans="1:14" ht="18.600000000000001" customHeight="1" x14ac:dyDescent="0.2">
      <c r="A107" s="1354" t="s">
        <v>515</v>
      </c>
      <c r="B107" s="1355"/>
      <c r="C107" s="1355"/>
      <c r="D107" s="638" t="s">
        <v>310</v>
      </c>
      <c r="E107" s="952" t="str">
        <f>IF(ISBLANK('2. Wafer Tracking'!C10), "", '2. Wafer Tracking'!C10)</f>
        <v/>
      </c>
      <c r="F107" s="639" t="s">
        <v>311</v>
      </c>
      <c r="G107" s="952" t="str">
        <f>IF(ISBLANK('2. Wafer Tracking'!G10), "", '2. Wafer Tracking'!G10)</f>
        <v/>
      </c>
    </row>
    <row r="108" spans="1:14" ht="15" x14ac:dyDescent="0.2">
      <c r="A108" s="375"/>
      <c r="B108" s="219" t="s">
        <v>207</v>
      </c>
      <c r="C108" s="385"/>
      <c r="D108" s="385"/>
      <c r="E108" s="385"/>
      <c r="F108" s="385"/>
      <c r="G108" s="385"/>
      <c r="H108" s="385"/>
      <c r="I108" s="385"/>
      <c r="J108" s="385"/>
      <c r="K108" s="385"/>
      <c r="L108" s="385"/>
      <c r="M108" s="385"/>
      <c r="N108" s="385"/>
    </row>
    <row r="109" spans="1:14" ht="31.15" customHeight="1" x14ac:dyDescent="0.2">
      <c r="A109" s="222"/>
      <c r="B109" s="640" t="s">
        <v>515</v>
      </c>
      <c r="C109" s="1291" t="s">
        <v>204</v>
      </c>
      <c r="D109" s="1319"/>
      <c r="E109" s="1288" t="s">
        <v>238</v>
      </c>
      <c r="F109" s="1293"/>
      <c r="G109" s="1294" t="s">
        <v>205</v>
      </c>
      <c r="H109" s="1320"/>
      <c r="I109" s="1288" t="s">
        <v>239</v>
      </c>
      <c r="J109" s="1321"/>
      <c r="K109" s="1293" t="s">
        <v>206</v>
      </c>
      <c r="L109" s="1293"/>
      <c r="M109" s="1293" t="s">
        <v>240</v>
      </c>
      <c r="N109" s="1302"/>
    </row>
    <row r="110" spans="1:14" ht="15" x14ac:dyDescent="0.2">
      <c r="A110" s="246"/>
      <c r="B110" s="636" t="s">
        <v>493</v>
      </c>
      <c r="C110" s="1324"/>
      <c r="D110" s="1280"/>
      <c r="E110" s="1282"/>
      <c r="F110" s="1299"/>
      <c r="G110" s="1296"/>
      <c r="H110" s="1280"/>
      <c r="I110" s="1282"/>
      <c r="J110" s="1284"/>
      <c r="K110" s="1280"/>
      <c r="L110" s="1280"/>
      <c r="M110" s="1282"/>
      <c r="N110" s="1283"/>
    </row>
    <row r="111" spans="1:14" ht="15" x14ac:dyDescent="0.2">
      <c r="A111" s="246"/>
      <c r="B111" s="630" t="s">
        <v>494</v>
      </c>
      <c r="C111" s="1244"/>
      <c r="D111" s="1262"/>
      <c r="E111" s="1248"/>
      <c r="F111" s="1249"/>
      <c r="G111" s="1261"/>
      <c r="H111" s="1262"/>
      <c r="I111" s="1248"/>
      <c r="J111" s="1278"/>
      <c r="K111" s="1262"/>
      <c r="L111" s="1262"/>
      <c r="M111" s="1248"/>
      <c r="N111" s="1277"/>
    </row>
    <row r="112" spans="1:14" ht="15" x14ac:dyDescent="0.2">
      <c r="A112" s="246"/>
      <c r="B112" s="630" t="s">
        <v>495</v>
      </c>
      <c r="C112" s="1244"/>
      <c r="D112" s="1262"/>
      <c r="E112" s="1248"/>
      <c r="F112" s="1249"/>
      <c r="G112" s="1261"/>
      <c r="H112" s="1262"/>
      <c r="I112" s="1248"/>
      <c r="J112" s="1278"/>
      <c r="K112" s="1262"/>
      <c r="L112" s="1262"/>
      <c r="M112" s="1248"/>
      <c r="N112" s="1277"/>
    </row>
    <row r="113" spans="1:14" ht="15" x14ac:dyDescent="0.2">
      <c r="A113" s="246"/>
      <c r="B113" s="630" t="s">
        <v>496</v>
      </c>
      <c r="C113" s="1244"/>
      <c r="D113" s="1262"/>
      <c r="E113" s="1248"/>
      <c r="F113" s="1249"/>
      <c r="G113" s="1261"/>
      <c r="H113" s="1262"/>
      <c r="I113" s="1248"/>
      <c r="J113" s="1278"/>
      <c r="K113" s="1262"/>
      <c r="L113" s="1262"/>
      <c r="M113" s="1248"/>
      <c r="N113" s="1277"/>
    </row>
    <row r="114" spans="1:14" ht="15" x14ac:dyDescent="0.2">
      <c r="A114" s="246"/>
      <c r="B114" s="630" t="s">
        <v>497</v>
      </c>
      <c r="C114" s="1244"/>
      <c r="D114" s="1262"/>
      <c r="E114" s="1248"/>
      <c r="F114" s="1249"/>
      <c r="G114" s="1261"/>
      <c r="H114" s="1262"/>
      <c r="I114" s="1248"/>
      <c r="J114" s="1278"/>
      <c r="K114" s="1262"/>
      <c r="L114" s="1262"/>
      <c r="M114" s="1248"/>
      <c r="N114" s="1277"/>
    </row>
    <row r="115" spans="1:14" ht="15" x14ac:dyDescent="0.2">
      <c r="A115" s="246"/>
      <c r="B115" s="630" t="s">
        <v>498</v>
      </c>
      <c r="C115" s="1244"/>
      <c r="D115" s="1262"/>
      <c r="E115" s="1248"/>
      <c r="F115" s="1249"/>
      <c r="G115" s="1261"/>
      <c r="H115" s="1262"/>
      <c r="I115" s="1248"/>
      <c r="J115" s="1278"/>
      <c r="K115" s="1262"/>
      <c r="L115" s="1262"/>
      <c r="M115" s="1248"/>
      <c r="N115" s="1277"/>
    </row>
    <row r="116" spans="1:14" ht="15" x14ac:dyDescent="0.2">
      <c r="A116" s="246"/>
      <c r="B116" s="630" t="s">
        <v>499</v>
      </c>
      <c r="C116" s="1244"/>
      <c r="D116" s="1262"/>
      <c r="E116" s="1248"/>
      <c r="F116" s="1249"/>
      <c r="G116" s="1261"/>
      <c r="H116" s="1262"/>
      <c r="I116" s="1248"/>
      <c r="J116" s="1278"/>
      <c r="K116" s="1262"/>
      <c r="L116" s="1262"/>
      <c r="M116" s="1248"/>
      <c r="N116" s="1277"/>
    </row>
    <row r="117" spans="1:14" ht="15" x14ac:dyDescent="0.2">
      <c r="A117" s="246"/>
      <c r="B117" s="630" t="s">
        <v>500</v>
      </c>
      <c r="C117" s="1244"/>
      <c r="D117" s="1262"/>
      <c r="E117" s="1248"/>
      <c r="F117" s="1249"/>
      <c r="G117" s="1261"/>
      <c r="H117" s="1262"/>
      <c r="I117" s="1248"/>
      <c r="J117" s="1278"/>
      <c r="K117" s="1262"/>
      <c r="L117" s="1262"/>
      <c r="M117" s="1248"/>
      <c r="N117" s="1277"/>
    </row>
    <row r="118" spans="1:14" ht="15" x14ac:dyDescent="0.2">
      <c r="A118" s="246"/>
      <c r="B118" s="630" t="s">
        <v>501</v>
      </c>
      <c r="C118" s="1244"/>
      <c r="D118" s="1262"/>
      <c r="E118" s="1248"/>
      <c r="F118" s="1249"/>
      <c r="G118" s="1261"/>
      <c r="H118" s="1262"/>
      <c r="I118" s="1248"/>
      <c r="J118" s="1278"/>
      <c r="K118" s="1262"/>
      <c r="L118" s="1262"/>
      <c r="M118" s="1248"/>
      <c r="N118" s="1277"/>
    </row>
    <row r="119" spans="1:14" ht="15" x14ac:dyDescent="0.2">
      <c r="A119" s="246"/>
      <c r="B119" s="630" t="s">
        <v>502</v>
      </c>
      <c r="C119" s="1244"/>
      <c r="D119" s="1262"/>
      <c r="E119" s="1248"/>
      <c r="F119" s="1249"/>
      <c r="G119" s="1261"/>
      <c r="H119" s="1262"/>
      <c r="I119" s="1248"/>
      <c r="J119" s="1278"/>
      <c r="K119" s="1262"/>
      <c r="L119" s="1262"/>
      <c r="M119" s="1248"/>
      <c r="N119" s="1277"/>
    </row>
    <row r="120" spans="1:14" ht="15" x14ac:dyDescent="0.2">
      <c r="A120" s="246"/>
      <c r="B120" s="630" t="s">
        <v>503</v>
      </c>
      <c r="C120" s="1244"/>
      <c r="D120" s="1262"/>
      <c r="E120" s="1248"/>
      <c r="F120" s="1249"/>
      <c r="G120" s="1261"/>
      <c r="H120" s="1262"/>
      <c r="I120" s="1248"/>
      <c r="J120" s="1278"/>
      <c r="K120" s="1262"/>
      <c r="L120" s="1262"/>
      <c r="M120" s="1248"/>
      <c r="N120" s="1277"/>
    </row>
    <row r="121" spans="1:14" ht="15" x14ac:dyDescent="0.2">
      <c r="A121" s="246"/>
      <c r="B121" s="488" t="s">
        <v>504</v>
      </c>
      <c r="C121" s="1244"/>
      <c r="D121" s="1262"/>
      <c r="E121" s="1265"/>
      <c r="F121" s="1266"/>
      <c r="G121" s="1261"/>
      <c r="H121" s="1262"/>
      <c r="I121" s="1265"/>
      <c r="J121" s="1298"/>
      <c r="K121" s="1262"/>
      <c r="L121" s="1262"/>
      <c r="M121" s="1265"/>
      <c r="N121" s="1279"/>
    </row>
    <row r="122" spans="1:14" ht="15.75" x14ac:dyDescent="0.25">
      <c r="A122" s="246"/>
      <c r="B122" s="635" t="s">
        <v>73</v>
      </c>
      <c r="C122" s="1325"/>
      <c r="D122" s="1281"/>
      <c r="E122" s="1286" t="str">
        <f>IF(AND(E110="",E111="",E112="",E113="",E114="",E115="",E116="",E117="",E118="",E119="",E120="",E121=""),"",SUM(E110:E121))</f>
        <v/>
      </c>
      <c r="F122" s="1286"/>
      <c r="G122" s="1297"/>
      <c r="H122" s="1281"/>
      <c r="I122" s="1286" t="str">
        <f>IF(AND(I110="",I111="",I112="",I113="",I114="",I115="",I116="",I117="",I118="",I119="",I120="",I121=""),"",SUM(I110:I121))</f>
        <v/>
      </c>
      <c r="J122" s="1303"/>
      <c r="K122" s="1281"/>
      <c r="L122" s="1281"/>
      <c r="M122" s="1286" t="str">
        <f>IF(AND(M110="",M111="",M112="",M113="",M114="",M115="",M116="",M117="",M118="",M119="",M120="",M121=""),"",SUM(M110:M121))</f>
        <v/>
      </c>
      <c r="N122" s="1287"/>
    </row>
    <row r="123" spans="1:14" x14ac:dyDescent="0.2">
      <c r="A123" s="246"/>
      <c r="B123" s="246"/>
      <c r="C123" s="246"/>
      <c r="D123" s="246"/>
      <c r="E123" s="246"/>
      <c r="F123" s="246"/>
      <c r="G123" s="246"/>
      <c r="H123" s="246"/>
      <c r="I123" s="246"/>
      <c r="J123" s="246"/>
      <c r="K123" s="246"/>
      <c r="L123" s="246"/>
      <c r="M123" s="246"/>
      <c r="N123" s="246"/>
    </row>
    <row r="124" spans="1:14" ht="15" x14ac:dyDescent="0.2">
      <c r="A124" s="375"/>
      <c r="B124" s="219" t="s">
        <v>208</v>
      </c>
      <c r="C124" s="385"/>
      <c r="D124" s="385"/>
      <c r="E124" s="385"/>
      <c r="F124" s="385"/>
      <c r="G124" s="385"/>
      <c r="H124" s="385"/>
      <c r="I124" s="385"/>
      <c r="J124" s="385"/>
      <c r="K124" s="385"/>
      <c r="L124" s="385"/>
      <c r="M124" s="385"/>
      <c r="N124" s="385"/>
    </row>
    <row r="125" spans="1:14" s="170" customFormat="1" ht="31.15" customHeight="1" x14ac:dyDescent="0.2">
      <c r="A125" s="222"/>
      <c r="B125" s="640" t="s">
        <v>515</v>
      </c>
      <c r="C125" s="1322" t="s">
        <v>204</v>
      </c>
      <c r="D125" s="1304"/>
      <c r="E125" s="1304" t="s">
        <v>238</v>
      </c>
      <c r="F125" s="1301"/>
      <c r="G125" s="1323" t="s">
        <v>205</v>
      </c>
      <c r="H125" s="1304"/>
      <c r="I125" s="1304" t="s">
        <v>239</v>
      </c>
      <c r="J125" s="1305"/>
      <c r="K125" s="1304" t="s">
        <v>206</v>
      </c>
      <c r="L125" s="1304"/>
      <c r="M125" s="1304" t="s">
        <v>240</v>
      </c>
      <c r="N125" s="1301"/>
    </row>
    <row r="126" spans="1:14" ht="15" x14ac:dyDescent="0.2">
      <c r="A126" s="246"/>
      <c r="B126" s="636" t="s">
        <v>493</v>
      </c>
      <c r="C126" s="1313"/>
      <c r="D126" s="1280"/>
      <c r="E126" s="1282"/>
      <c r="F126" s="1299"/>
      <c r="G126" s="1316"/>
      <c r="H126" s="1280"/>
      <c r="I126" s="1282"/>
      <c r="J126" s="1308"/>
      <c r="K126" s="1280"/>
      <c r="L126" s="1280"/>
      <c r="M126" s="1282"/>
      <c r="N126" s="1283"/>
    </row>
    <row r="127" spans="1:14" ht="15" x14ac:dyDescent="0.2">
      <c r="A127" s="246"/>
      <c r="B127" s="630" t="s">
        <v>494</v>
      </c>
      <c r="C127" s="1314"/>
      <c r="D127" s="1262"/>
      <c r="E127" s="1248"/>
      <c r="F127" s="1249"/>
      <c r="G127" s="1271"/>
      <c r="H127" s="1262"/>
      <c r="I127" s="1248"/>
      <c r="J127" s="1269"/>
      <c r="K127" s="1262"/>
      <c r="L127" s="1262"/>
      <c r="M127" s="1248"/>
      <c r="N127" s="1277"/>
    </row>
    <row r="128" spans="1:14" ht="15" x14ac:dyDescent="0.2">
      <c r="A128" s="246"/>
      <c r="B128" s="630" t="s">
        <v>495</v>
      </c>
      <c r="C128" s="1314"/>
      <c r="D128" s="1262"/>
      <c r="E128" s="1248"/>
      <c r="F128" s="1249"/>
      <c r="G128" s="1271"/>
      <c r="H128" s="1262"/>
      <c r="I128" s="1248"/>
      <c r="J128" s="1269"/>
      <c r="K128" s="1262"/>
      <c r="L128" s="1262"/>
      <c r="M128" s="1248"/>
      <c r="N128" s="1277"/>
    </row>
    <row r="129" spans="1:14" ht="15" x14ac:dyDescent="0.2">
      <c r="A129" s="246"/>
      <c r="B129" s="630" t="s">
        <v>496</v>
      </c>
      <c r="C129" s="1314"/>
      <c r="D129" s="1262"/>
      <c r="E129" s="1248"/>
      <c r="F129" s="1249"/>
      <c r="G129" s="1271"/>
      <c r="H129" s="1262"/>
      <c r="I129" s="1248"/>
      <c r="J129" s="1269"/>
      <c r="K129" s="1262"/>
      <c r="L129" s="1262"/>
      <c r="M129" s="1248"/>
      <c r="N129" s="1277"/>
    </row>
    <row r="130" spans="1:14" ht="15" x14ac:dyDescent="0.2">
      <c r="A130" s="246"/>
      <c r="B130" s="630" t="s">
        <v>497</v>
      </c>
      <c r="C130" s="1314"/>
      <c r="D130" s="1262"/>
      <c r="E130" s="1248"/>
      <c r="F130" s="1249"/>
      <c r="G130" s="1271"/>
      <c r="H130" s="1262"/>
      <c r="I130" s="1248"/>
      <c r="J130" s="1269"/>
      <c r="K130" s="1262"/>
      <c r="L130" s="1262"/>
      <c r="M130" s="1248"/>
      <c r="N130" s="1277"/>
    </row>
    <row r="131" spans="1:14" ht="15" x14ac:dyDescent="0.2">
      <c r="A131" s="246"/>
      <c r="B131" s="630" t="s">
        <v>498</v>
      </c>
      <c r="C131" s="1314"/>
      <c r="D131" s="1262"/>
      <c r="E131" s="1248"/>
      <c r="F131" s="1249"/>
      <c r="G131" s="1271"/>
      <c r="H131" s="1262"/>
      <c r="I131" s="1248"/>
      <c r="J131" s="1269"/>
      <c r="K131" s="1262"/>
      <c r="L131" s="1262"/>
      <c r="M131" s="1248"/>
      <c r="N131" s="1277"/>
    </row>
    <row r="132" spans="1:14" ht="15" x14ac:dyDescent="0.2">
      <c r="A132" s="246"/>
      <c r="B132" s="630" t="s">
        <v>499</v>
      </c>
      <c r="C132" s="1314"/>
      <c r="D132" s="1262"/>
      <c r="E132" s="1248"/>
      <c r="F132" s="1249"/>
      <c r="G132" s="1271"/>
      <c r="H132" s="1262"/>
      <c r="I132" s="1248"/>
      <c r="J132" s="1269"/>
      <c r="K132" s="1262"/>
      <c r="L132" s="1262"/>
      <c r="M132" s="1248"/>
      <c r="N132" s="1277"/>
    </row>
    <row r="133" spans="1:14" ht="15" x14ac:dyDescent="0.2">
      <c r="A133" s="246"/>
      <c r="B133" s="630" t="s">
        <v>500</v>
      </c>
      <c r="C133" s="1314"/>
      <c r="D133" s="1262"/>
      <c r="E133" s="1248"/>
      <c r="F133" s="1249"/>
      <c r="G133" s="1271"/>
      <c r="H133" s="1262"/>
      <c r="I133" s="1248"/>
      <c r="J133" s="1269"/>
      <c r="K133" s="1262"/>
      <c r="L133" s="1262"/>
      <c r="M133" s="1248"/>
      <c r="N133" s="1277"/>
    </row>
    <row r="134" spans="1:14" ht="15" x14ac:dyDescent="0.2">
      <c r="A134" s="246"/>
      <c r="B134" s="630" t="s">
        <v>501</v>
      </c>
      <c r="C134" s="1314"/>
      <c r="D134" s="1262"/>
      <c r="E134" s="1248"/>
      <c r="F134" s="1249"/>
      <c r="G134" s="1271"/>
      <c r="H134" s="1262"/>
      <c r="I134" s="1248"/>
      <c r="J134" s="1269"/>
      <c r="K134" s="1262"/>
      <c r="L134" s="1262"/>
      <c r="M134" s="1248"/>
      <c r="N134" s="1277"/>
    </row>
    <row r="135" spans="1:14" ht="15" x14ac:dyDescent="0.2">
      <c r="A135" s="246"/>
      <c r="B135" s="630" t="s">
        <v>502</v>
      </c>
      <c r="C135" s="1314"/>
      <c r="D135" s="1262"/>
      <c r="E135" s="1248"/>
      <c r="F135" s="1249"/>
      <c r="G135" s="1271"/>
      <c r="H135" s="1262"/>
      <c r="I135" s="1248"/>
      <c r="J135" s="1269"/>
      <c r="K135" s="1262"/>
      <c r="L135" s="1262"/>
      <c r="M135" s="1248"/>
      <c r="N135" s="1277"/>
    </row>
    <row r="136" spans="1:14" ht="15" x14ac:dyDescent="0.2">
      <c r="A136" s="246"/>
      <c r="B136" s="630" t="s">
        <v>503</v>
      </c>
      <c r="C136" s="1314"/>
      <c r="D136" s="1262"/>
      <c r="E136" s="1248"/>
      <c r="F136" s="1249"/>
      <c r="G136" s="1271"/>
      <c r="H136" s="1262"/>
      <c r="I136" s="1248"/>
      <c r="J136" s="1269"/>
      <c r="K136" s="1262"/>
      <c r="L136" s="1262"/>
      <c r="M136" s="1248"/>
      <c r="N136" s="1277"/>
    </row>
    <row r="137" spans="1:14" ht="15" x14ac:dyDescent="0.2">
      <c r="A137" s="246"/>
      <c r="B137" s="488" t="s">
        <v>504</v>
      </c>
      <c r="C137" s="1314"/>
      <c r="D137" s="1262"/>
      <c r="E137" s="1265"/>
      <c r="F137" s="1266"/>
      <c r="G137" s="1271"/>
      <c r="H137" s="1262"/>
      <c r="I137" s="1265"/>
      <c r="J137" s="1318"/>
      <c r="K137" s="1262"/>
      <c r="L137" s="1262"/>
      <c r="M137" s="1265"/>
      <c r="N137" s="1279"/>
    </row>
    <row r="138" spans="1:14" ht="15.75" x14ac:dyDescent="0.25">
      <c r="A138" s="246"/>
      <c r="B138" s="635" t="s">
        <v>73</v>
      </c>
      <c r="C138" s="1315"/>
      <c r="D138" s="1281"/>
      <c r="E138" s="1286" t="str">
        <f>IF(AND(E126="",E127="",E128="",E129="",E130="",E131="",E132="",E133="",E134="",E135="",E136="",E137=""),"", SUM(E126:E137))</f>
        <v/>
      </c>
      <c r="F138" s="1286"/>
      <c r="G138" s="1317"/>
      <c r="H138" s="1281"/>
      <c r="I138" s="1286" t="str">
        <f>IF(AND(I126="",I127="",I128="",I129="",I130="",I131="",I132="",I133="",I134="",I135="",I136="",I137=""),"", SUM(I126:I137))</f>
        <v/>
      </c>
      <c r="J138" s="1326"/>
      <c r="K138" s="1281"/>
      <c r="L138" s="1281"/>
      <c r="M138" s="1286" t="str">
        <f>IF(AND(M126="",M127="",M128="",M129="",M130="",M131="",M132="",M133="",M134="",M135="",M136="",M137=""),"", SUM(M126:M137))</f>
        <v/>
      </c>
      <c r="N138" s="1287"/>
    </row>
    <row r="139" spans="1:14" x14ac:dyDescent="0.2">
      <c r="A139" s="174"/>
      <c r="B139" s="174"/>
      <c r="C139" s="174"/>
      <c r="D139" s="174"/>
      <c r="E139" s="174"/>
      <c r="F139" s="174"/>
      <c r="G139" s="174"/>
      <c r="H139" s="174"/>
      <c r="I139" s="174"/>
      <c r="J139" s="174"/>
      <c r="K139" s="174"/>
      <c r="L139" s="174"/>
      <c r="M139" s="174"/>
      <c r="N139" s="174"/>
    </row>
    <row r="140" spans="1:14" ht="15" x14ac:dyDescent="0.2">
      <c r="A140" s="375"/>
      <c r="B140" s="219" t="s">
        <v>209</v>
      </c>
      <c r="C140" s="385"/>
      <c r="D140" s="385"/>
      <c r="E140" s="385"/>
      <c r="F140" s="385"/>
      <c r="G140" s="385"/>
      <c r="H140" s="385"/>
      <c r="I140" s="385"/>
      <c r="J140" s="385"/>
      <c r="K140" s="385"/>
      <c r="L140" s="385"/>
      <c r="M140" s="385"/>
      <c r="N140" s="385"/>
    </row>
    <row r="141" spans="1:14" ht="15" x14ac:dyDescent="0.2">
      <c r="A141" s="386"/>
      <c r="B141" s="1290" t="s">
        <v>404</v>
      </c>
      <c r="C141" s="1101"/>
      <c r="D141" s="1101"/>
      <c r="E141" s="1101"/>
      <c r="F141" s="1101"/>
      <c r="G141" s="1101"/>
      <c r="H141" s="1101"/>
      <c r="I141" s="1101"/>
      <c r="J141" s="1101"/>
      <c r="K141" s="1101"/>
      <c r="L141" s="1101"/>
      <c r="M141" s="1101"/>
      <c r="N141" s="1101"/>
    </row>
    <row r="142" spans="1:14" ht="51.6" customHeight="1" x14ac:dyDescent="0.2">
      <c r="A142" s="222"/>
      <c r="B142" s="640" t="s">
        <v>515</v>
      </c>
      <c r="C142" s="1291" t="s">
        <v>212</v>
      </c>
      <c r="D142" s="1292"/>
      <c r="E142" s="1288" t="s">
        <v>241</v>
      </c>
      <c r="F142" s="1293"/>
      <c r="G142" s="1294" t="s">
        <v>212</v>
      </c>
      <c r="H142" s="1292"/>
      <c r="I142" s="1288" t="s">
        <v>242</v>
      </c>
      <c r="J142" s="1295"/>
      <c r="K142" s="1293" t="s">
        <v>212</v>
      </c>
      <c r="L142" s="1292"/>
      <c r="M142" s="1288" t="s">
        <v>243</v>
      </c>
      <c r="N142" s="1289"/>
    </row>
    <row r="143" spans="1:14" ht="15" x14ac:dyDescent="0.2">
      <c r="A143" s="246"/>
      <c r="B143" s="636" t="s">
        <v>493</v>
      </c>
      <c r="C143" s="1324"/>
      <c r="D143" s="1280"/>
      <c r="E143" s="1282"/>
      <c r="F143" s="1299"/>
      <c r="G143" s="1296"/>
      <c r="H143" s="1280"/>
      <c r="I143" s="1282"/>
      <c r="J143" s="1284"/>
      <c r="K143" s="1280"/>
      <c r="L143" s="1280"/>
      <c r="M143" s="1282"/>
      <c r="N143" s="1283"/>
    </row>
    <row r="144" spans="1:14" ht="15" x14ac:dyDescent="0.2">
      <c r="A144" s="246"/>
      <c r="B144" s="630" t="s">
        <v>494</v>
      </c>
      <c r="C144" s="1244"/>
      <c r="D144" s="1262"/>
      <c r="E144" s="1248"/>
      <c r="F144" s="1249"/>
      <c r="G144" s="1261"/>
      <c r="H144" s="1262"/>
      <c r="I144" s="1248"/>
      <c r="J144" s="1278"/>
      <c r="K144" s="1262"/>
      <c r="L144" s="1262"/>
      <c r="M144" s="1248"/>
      <c r="N144" s="1277"/>
    </row>
    <row r="145" spans="1:14" ht="15" x14ac:dyDescent="0.2">
      <c r="A145" s="246"/>
      <c r="B145" s="630" t="s">
        <v>495</v>
      </c>
      <c r="C145" s="1244"/>
      <c r="D145" s="1262"/>
      <c r="E145" s="1248"/>
      <c r="F145" s="1249"/>
      <c r="G145" s="1261"/>
      <c r="H145" s="1262"/>
      <c r="I145" s="1248"/>
      <c r="J145" s="1278"/>
      <c r="K145" s="1262"/>
      <c r="L145" s="1262"/>
      <c r="M145" s="1248"/>
      <c r="N145" s="1277"/>
    </row>
    <row r="146" spans="1:14" ht="15" x14ac:dyDescent="0.2">
      <c r="A146" s="246"/>
      <c r="B146" s="630" t="s">
        <v>496</v>
      </c>
      <c r="C146" s="1244"/>
      <c r="D146" s="1262"/>
      <c r="E146" s="1248"/>
      <c r="F146" s="1249"/>
      <c r="G146" s="1261"/>
      <c r="H146" s="1262"/>
      <c r="I146" s="1248"/>
      <c r="J146" s="1278"/>
      <c r="K146" s="1262"/>
      <c r="L146" s="1262"/>
      <c r="M146" s="1248"/>
      <c r="N146" s="1277"/>
    </row>
    <row r="147" spans="1:14" ht="15" x14ac:dyDescent="0.2">
      <c r="A147" s="246"/>
      <c r="B147" s="630" t="s">
        <v>497</v>
      </c>
      <c r="C147" s="1244"/>
      <c r="D147" s="1262"/>
      <c r="E147" s="1248"/>
      <c r="F147" s="1249"/>
      <c r="G147" s="1261"/>
      <c r="H147" s="1262"/>
      <c r="I147" s="1248"/>
      <c r="J147" s="1278"/>
      <c r="K147" s="1262"/>
      <c r="L147" s="1262"/>
      <c r="M147" s="1248"/>
      <c r="N147" s="1277"/>
    </row>
    <row r="148" spans="1:14" ht="15" x14ac:dyDescent="0.2">
      <c r="A148" s="246"/>
      <c r="B148" s="630" t="s">
        <v>498</v>
      </c>
      <c r="C148" s="1244"/>
      <c r="D148" s="1262"/>
      <c r="E148" s="1248"/>
      <c r="F148" s="1249"/>
      <c r="G148" s="1261"/>
      <c r="H148" s="1262"/>
      <c r="I148" s="1248"/>
      <c r="J148" s="1278"/>
      <c r="K148" s="1262"/>
      <c r="L148" s="1262"/>
      <c r="M148" s="1248"/>
      <c r="N148" s="1277"/>
    </row>
    <row r="149" spans="1:14" ht="15" x14ac:dyDescent="0.2">
      <c r="A149" s="246"/>
      <c r="B149" s="630" t="s">
        <v>499</v>
      </c>
      <c r="C149" s="1244"/>
      <c r="D149" s="1262"/>
      <c r="E149" s="1248"/>
      <c r="F149" s="1249"/>
      <c r="G149" s="1261"/>
      <c r="H149" s="1262"/>
      <c r="I149" s="1248"/>
      <c r="J149" s="1278"/>
      <c r="K149" s="1262"/>
      <c r="L149" s="1262"/>
      <c r="M149" s="1248"/>
      <c r="N149" s="1277"/>
    </row>
    <row r="150" spans="1:14" ht="15" x14ac:dyDescent="0.2">
      <c r="A150" s="246"/>
      <c r="B150" s="630" t="s">
        <v>500</v>
      </c>
      <c r="C150" s="1244"/>
      <c r="D150" s="1262"/>
      <c r="E150" s="1248"/>
      <c r="F150" s="1249"/>
      <c r="G150" s="1261"/>
      <c r="H150" s="1262"/>
      <c r="I150" s="1248"/>
      <c r="J150" s="1278"/>
      <c r="K150" s="1262"/>
      <c r="L150" s="1262"/>
      <c r="M150" s="1248"/>
      <c r="N150" s="1277"/>
    </row>
    <row r="151" spans="1:14" ht="15" x14ac:dyDescent="0.2">
      <c r="A151" s="246"/>
      <c r="B151" s="630" t="s">
        <v>501</v>
      </c>
      <c r="C151" s="1244"/>
      <c r="D151" s="1262"/>
      <c r="E151" s="1248"/>
      <c r="F151" s="1249"/>
      <c r="G151" s="1261"/>
      <c r="H151" s="1262"/>
      <c r="I151" s="1248"/>
      <c r="J151" s="1278"/>
      <c r="K151" s="1262"/>
      <c r="L151" s="1262"/>
      <c r="M151" s="1248"/>
      <c r="N151" s="1277"/>
    </row>
    <row r="152" spans="1:14" ht="15" x14ac:dyDescent="0.2">
      <c r="A152" s="246"/>
      <c r="B152" s="630" t="s">
        <v>502</v>
      </c>
      <c r="C152" s="1244"/>
      <c r="D152" s="1262"/>
      <c r="E152" s="1248"/>
      <c r="F152" s="1249"/>
      <c r="G152" s="1261"/>
      <c r="H152" s="1262"/>
      <c r="I152" s="1248"/>
      <c r="J152" s="1278"/>
      <c r="K152" s="1262"/>
      <c r="L152" s="1262"/>
      <c r="M152" s="1248"/>
      <c r="N152" s="1277"/>
    </row>
    <row r="153" spans="1:14" ht="15" x14ac:dyDescent="0.2">
      <c r="A153" s="246"/>
      <c r="B153" s="630" t="s">
        <v>503</v>
      </c>
      <c r="C153" s="1244"/>
      <c r="D153" s="1262"/>
      <c r="E153" s="1248"/>
      <c r="F153" s="1249"/>
      <c r="G153" s="1261"/>
      <c r="H153" s="1262"/>
      <c r="I153" s="1248"/>
      <c r="J153" s="1278"/>
      <c r="K153" s="1262"/>
      <c r="L153" s="1262"/>
      <c r="M153" s="1248"/>
      <c r="N153" s="1277"/>
    </row>
    <row r="154" spans="1:14" ht="15" x14ac:dyDescent="0.2">
      <c r="A154" s="246"/>
      <c r="B154" s="488" t="s">
        <v>504</v>
      </c>
      <c r="C154" s="1244"/>
      <c r="D154" s="1262"/>
      <c r="E154" s="1265"/>
      <c r="F154" s="1266"/>
      <c r="G154" s="1261"/>
      <c r="H154" s="1262"/>
      <c r="I154" s="1265"/>
      <c r="J154" s="1298"/>
      <c r="K154" s="1262"/>
      <c r="L154" s="1262"/>
      <c r="M154" s="1265"/>
      <c r="N154" s="1279"/>
    </row>
    <row r="155" spans="1:14" ht="15.75" x14ac:dyDescent="0.25">
      <c r="A155" s="246"/>
      <c r="B155" s="635" t="s">
        <v>73</v>
      </c>
      <c r="C155" s="1325"/>
      <c r="D155" s="1281"/>
      <c r="E155" s="1286" t="str">
        <f>IF(AND(E143="",E144="",E145="",E146="",E147="",E148="",E149="",E150="",E151="",E152="",E153="",E154=""),"",SUM(E143:E154))</f>
        <v/>
      </c>
      <c r="F155" s="1286"/>
      <c r="G155" s="1297"/>
      <c r="H155" s="1281"/>
      <c r="I155" s="1286" t="str">
        <f>IF(AND(I143="",I144="",I145="",I146="",I147="",I148="",I149="",I150="",I151="",I152="",I153="",I154=""),"",SUM(I143:I154))</f>
        <v/>
      </c>
      <c r="J155" s="1303"/>
      <c r="K155" s="1281"/>
      <c r="L155" s="1281"/>
      <c r="M155" s="1286" t="str">
        <f>IF(AND(M143="",M144="",M145="",M146="",M47="",M148="",M149="",M150="",M151="",M152="",M153="",M154=""),"",SUM(E143:E154))</f>
        <v/>
      </c>
      <c r="N155" s="1287"/>
    </row>
    <row r="158" spans="1:14" ht="18.600000000000001" customHeight="1" x14ac:dyDescent="0.2">
      <c r="A158" s="1354" t="s">
        <v>516</v>
      </c>
      <c r="B158" s="1355"/>
      <c r="C158" s="1355"/>
      <c r="D158" s="638" t="s">
        <v>310</v>
      </c>
      <c r="E158" s="952" t="str">
        <f>IF(ISBLANK('2. Wafer Tracking'!C11), "", '2. Wafer Tracking'!C11)</f>
        <v/>
      </c>
      <c r="F158" s="639" t="s">
        <v>311</v>
      </c>
      <c r="G158" s="952" t="str">
        <f>IF(ISBLANK('2. Wafer Tracking'!G11), "", '2. Wafer Tracking'!G11)</f>
        <v/>
      </c>
    </row>
    <row r="159" spans="1:14" ht="15" x14ac:dyDescent="0.2">
      <c r="A159" s="375"/>
      <c r="B159" s="219" t="s">
        <v>207</v>
      </c>
      <c r="C159" s="385"/>
      <c r="D159" s="385"/>
      <c r="E159" s="385"/>
      <c r="F159" s="385"/>
      <c r="G159" s="385"/>
      <c r="H159" s="385"/>
      <c r="I159" s="385"/>
      <c r="J159" s="385"/>
      <c r="K159" s="385"/>
      <c r="L159" s="385"/>
      <c r="M159" s="385"/>
      <c r="N159" s="385"/>
    </row>
    <row r="160" spans="1:14" s="586" customFormat="1" ht="31.15" customHeight="1" x14ac:dyDescent="0.2">
      <c r="A160" s="585"/>
      <c r="B160" s="640" t="s">
        <v>516</v>
      </c>
      <c r="C160" s="1291" t="s">
        <v>204</v>
      </c>
      <c r="D160" s="1319"/>
      <c r="E160" s="1288" t="s">
        <v>238</v>
      </c>
      <c r="F160" s="1293"/>
      <c r="G160" s="1294" t="s">
        <v>205</v>
      </c>
      <c r="H160" s="1348"/>
      <c r="I160" s="1288" t="s">
        <v>239</v>
      </c>
      <c r="J160" s="1349"/>
      <c r="K160" s="1293" t="s">
        <v>206</v>
      </c>
      <c r="L160" s="1293"/>
      <c r="M160" s="1293" t="s">
        <v>240</v>
      </c>
      <c r="N160" s="1327"/>
    </row>
    <row r="161" spans="1:14" ht="15" x14ac:dyDescent="0.2">
      <c r="A161" s="246"/>
      <c r="B161" s="636" t="s">
        <v>493</v>
      </c>
      <c r="C161" s="1324"/>
      <c r="D161" s="1280"/>
      <c r="E161" s="1282"/>
      <c r="F161" s="1299"/>
      <c r="G161" s="1296"/>
      <c r="H161" s="1280"/>
      <c r="I161" s="1282"/>
      <c r="J161" s="1284"/>
      <c r="K161" s="1280"/>
      <c r="L161" s="1280"/>
      <c r="M161" s="1282"/>
      <c r="N161" s="1283"/>
    </row>
    <row r="162" spans="1:14" ht="15" x14ac:dyDescent="0.2">
      <c r="A162" s="246"/>
      <c r="B162" s="630" t="s">
        <v>494</v>
      </c>
      <c r="C162" s="1244"/>
      <c r="D162" s="1262"/>
      <c r="E162" s="1248"/>
      <c r="F162" s="1249"/>
      <c r="G162" s="1261"/>
      <c r="H162" s="1262"/>
      <c r="I162" s="1248"/>
      <c r="J162" s="1278"/>
      <c r="K162" s="1262"/>
      <c r="L162" s="1262"/>
      <c r="M162" s="1248"/>
      <c r="N162" s="1277"/>
    </row>
    <row r="163" spans="1:14" ht="15" x14ac:dyDescent="0.2">
      <c r="A163" s="246"/>
      <c r="B163" s="630" t="s">
        <v>495</v>
      </c>
      <c r="C163" s="1244"/>
      <c r="D163" s="1262"/>
      <c r="E163" s="1248"/>
      <c r="F163" s="1249"/>
      <c r="G163" s="1261"/>
      <c r="H163" s="1262"/>
      <c r="I163" s="1248"/>
      <c r="J163" s="1278"/>
      <c r="K163" s="1262"/>
      <c r="L163" s="1262"/>
      <c r="M163" s="1248"/>
      <c r="N163" s="1277"/>
    </row>
    <row r="164" spans="1:14" ht="15" x14ac:dyDescent="0.2">
      <c r="A164" s="246"/>
      <c r="B164" s="630" t="s">
        <v>496</v>
      </c>
      <c r="C164" s="1244"/>
      <c r="D164" s="1262"/>
      <c r="E164" s="1248"/>
      <c r="F164" s="1249"/>
      <c r="G164" s="1261"/>
      <c r="H164" s="1262"/>
      <c r="I164" s="1248"/>
      <c r="J164" s="1278"/>
      <c r="K164" s="1262"/>
      <c r="L164" s="1262"/>
      <c r="M164" s="1248"/>
      <c r="N164" s="1277"/>
    </row>
    <row r="165" spans="1:14" ht="15" x14ac:dyDescent="0.2">
      <c r="A165" s="246"/>
      <c r="B165" s="630" t="s">
        <v>497</v>
      </c>
      <c r="C165" s="1244"/>
      <c r="D165" s="1262"/>
      <c r="E165" s="1248"/>
      <c r="F165" s="1249"/>
      <c r="G165" s="1261"/>
      <c r="H165" s="1262"/>
      <c r="I165" s="1248"/>
      <c r="J165" s="1278"/>
      <c r="K165" s="1262"/>
      <c r="L165" s="1262"/>
      <c r="M165" s="1248"/>
      <c r="N165" s="1277"/>
    </row>
    <row r="166" spans="1:14" ht="15" x14ac:dyDescent="0.2">
      <c r="A166" s="246"/>
      <c r="B166" s="630" t="s">
        <v>498</v>
      </c>
      <c r="C166" s="1244"/>
      <c r="D166" s="1262"/>
      <c r="E166" s="1248"/>
      <c r="F166" s="1249"/>
      <c r="G166" s="1261"/>
      <c r="H166" s="1262"/>
      <c r="I166" s="1248"/>
      <c r="J166" s="1278"/>
      <c r="K166" s="1262"/>
      <c r="L166" s="1262"/>
      <c r="M166" s="1248"/>
      <c r="N166" s="1277"/>
    </row>
    <row r="167" spans="1:14" ht="15" x14ac:dyDescent="0.2">
      <c r="A167" s="246"/>
      <c r="B167" s="630" t="s">
        <v>499</v>
      </c>
      <c r="C167" s="1244"/>
      <c r="D167" s="1262"/>
      <c r="E167" s="1248"/>
      <c r="F167" s="1249"/>
      <c r="G167" s="1261"/>
      <c r="H167" s="1262"/>
      <c r="I167" s="1248"/>
      <c r="J167" s="1278"/>
      <c r="K167" s="1262"/>
      <c r="L167" s="1262"/>
      <c r="M167" s="1248"/>
      <c r="N167" s="1277"/>
    </row>
    <row r="168" spans="1:14" ht="15" x14ac:dyDescent="0.2">
      <c r="A168" s="246"/>
      <c r="B168" s="630" t="s">
        <v>500</v>
      </c>
      <c r="C168" s="1244"/>
      <c r="D168" s="1262"/>
      <c r="E168" s="1248"/>
      <c r="F168" s="1249"/>
      <c r="G168" s="1261"/>
      <c r="H168" s="1262"/>
      <c r="I168" s="1248"/>
      <c r="J168" s="1278"/>
      <c r="K168" s="1262"/>
      <c r="L168" s="1262"/>
      <c r="M168" s="1248"/>
      <c r="N168" s="1277"/>
    </row>
    <row r="169" spans="1:14" ht="15" x14ac:dyDescent="0.2">
      <c r="A169" s="246"/>
      <c r="B169" s="630" t="s">
        <v>501</v>
      </c>
      <c r="C169" s="1244"/>
      <c r="D169" s="1262"/>
      <c r="E169" s="1248"/>
      <c r="F169" s="1249"/>
      <c r="G169" s="1261"/>
      <c r="H169" s="1262"/>
      <c r="I169" s="1248"/>
      <c r="J169" s="1278"/>
      <c r="K169" s="1262"/>
      <c r="L169" s="1262"/>
      <c r="M169" s="1248"/>
      <c r="N169" s="1277"/>
    </row>
    <row r="170" spans="1:14" ht="15" x14ac:dyDescent="0.2">
      <c r="A170" s="246"/>
      <c r="B170" s="630" t="s">
        <v>502</v>
      </c>
      <c r="C170" s="1244"/>
      <c r="D170" s="1262"/>
      <c r="E170" s="1248"/>
      <c r="F170" s="1249"/>
      <c r="G170" s="1261"/>
      <c r="H170" s="1262"/>
      <c r="I170" s="1248"/>
      <c r="J170" s="1278"/>
      <c r="K170" s="1262"/>
      <c r="L170" s="1262"/>
      <c r="M170" s="1248"/>
      <c r="N170" s="1277"/>
    </row>
    <row r="171" spans="1:14" ht="15" x14ac:dyDescent="0.2">
      <c r="A171" s="246"/>
      <c r="B171" s="630" t="s">
        <v>503</v>
      </c>
      <c r="C171" s="1244"/>
      <c r="D171" s="1262"/>
      <c r="E171" s="1248"/>
      <c r="F171" s="1249"/>
      <c r="G171" s="1261"/>
      <c r="H171" s="1262"/>
      <c r="I171" s="1248"/>
      <c r="J171" s="1278"/>
      <c r="K171" s="1262"/>
      <c r="L171" s="1262"/>
      <c r="M171" s="1248"/>
      <c r="N171" s="1277"/>
    </row>
    <row r="172" spans="1:14" ht="15" x14ac:dyDescent="0.2">
      <c r="A172" s="246"/>
      <c r="B172" s="488" t="s">
        <v>504</v>
      </c>
      <c r="C172" s="1244"/>
      <c r="D172" s="1262"/>
      <c r="E172" s="1265"/>
      <c r="F172" s="1266"/>
      <c r="G172" s="1261"/>
      <c r="H172" s="1262"/>
      <c r="I172" s="1265"/>
      <c r="J172" s="1298"/>
      <c r="K172" s="1262"/>
      <c r="L172" s="1262"/>
      <c r="M172" s="1265"/>
      <c r="N172" s="1279"/>
    </row>
    <row r="173" spans="1:14" ht="15.75" x14ac:dyDescent="0.25">
      <c r="A173" s="246"/>
      <c r="B173" s="635" t="s">
        <v>73</v>
      </c>
      <c r="C173" s="1325"/>
      <c r="D173" s="1281"/>
      <c r="E173" s="1286" t="str">
        <f>IF(AND(E161="",E162="",E163="",E164="",E165="",E166="",E167="",E168="",E169="",E170="",E171="",E172=""), "",SUM(E161:E172))</f>
        <v/>
      </c>
      <c r="F173" s="1286"/>
      <c r="G173" s="1297"/>
      <c r="H173" s="1281"/>
      <c r="I173" s="1286" t="str">
        <f>IF(AND(I161="",I162="",I163="",I164="",I165="",I166="",I167="",I168="",I169="",I170="",I171="",I172=""), "",SUM(I161:I172))</f>
        <v/>
      </c>
      <c r="J173" s="1303"/>
      <c r="K173" s="1281"/>
      <c r="L173" s="1281"/>
      <c r="M173" s="1286" t="str">
        <f>IF(AND(M161="",M162="",M163="",M164="",M165="",M166="",M167="",M168="",M169="",M170="",M171="",M172=""), "",SUM(M161:M172))</f>
        <v/>
      </c>
      <c r="N173" s="1287"/>
    </row>
    <row r="174" spans="1:14" x14ac:dyDescent="0.2">
      <c r="A174" s="246"/>
      <c r="B174" s="246"/>
      <c r="C174" s="246"/>
      <c r="D174" s="246"/>
      <c r="E174" s="246"/>
      <c r="F174" s="246"/>
      <c r="G174" s="246"/>
      <c r="H174" s="246"/>
      <c r="I174" s="246"/>
      <c r="J174" s="246"/>
      <c r="K174" s="246"/>
      <c r="L174" s="246"/>
      <c r="M174" s="246"/>
      <c r="N174" s="246"/>
    </row>
    <row r="175" spans="1:14" ht="15" x14ac:dyDescent="0.2">
      <c r="A175" s="375"/>
      <c r="B175" s="219" t="s">
        <v>208</v>
      </c>
      <c r="C175" s="385"/>
      <c r="D175" s="385"/>
      <c r="E175" s="385"/>
      <c r="F175" s="385"/>
      <c r="G175" s="385"/>
      <c r="H175" s="385"/>
      <c r="I175" s="385"/>
      <c r="J175" s="385"/>
      <c r="K175" s="385"/>
      <c r="L175" s="385"/>
      <c r="M175" s="385"/>
      <c r="N175" s="385"/>
    </row>
    <row r="176" spans="1:14" ht="31.15" customHeight="1" x14ac:dyDescent="0.2">
      <c r="A176" s="222"/>
      <c r="B176" s="640" t="s">
        <v>516</v>
      </c>
      <c r="C176" s="1350" t="s">
        <v>204</v>
      </c>
      <c r="D176" s="1351"/>
      <c r="E176" s="1300" t="s">
        <v>238</v>
      </c>
      <c r="F176" s="1301"/>
      <c r="G176" s="1323" t="s">
        <v>205</v>
      </c>
      <c r="H176" s="1304"/>
      <c r="I176" s="1304" t="s">
        <v>239</v>
      </c>
      <c r="J176" s="1305"/>
      <c r="K176" s="1304" t="s">
        <v>206</v>
      </c>
      <c r="L176" s="1306"/>
      <c r="M176" s="1300" t="s">
        <v>240</v>
      </c>
      <c r="N176" s="1307"/>
    </row>
    <row r="177" spans="1:14" ht="15" x14ac:dyDescent="0.2">
      <c r="A177" s="246"/>
      <c r="B177" s="636" t="s">
        <v>493</v>
      </c>
      <c r="C177" s="1341"/>
      <c r="D177" s="1342"/>
      <c r="E177" s="1282"/>
      <c r="F177" s="1299"/>
      <c r="G177" s="1316"/>
      <c r="H177" s="1280"/>
      <c r="I177" s="1282"/>
      <c r="J177" s="1308"/>
      <c r="K177" s="1280"/>
      <c r="L177" s="1280"/>
      <c r="M177" s="1282"/>
      <c r="N177" s="1283"/>
    </row>
    <row r="178" spans="1:14" ht="15" x14ac:dyDescent="0.2">
      <c r="A178" s="246"/>
      <c r="B178" s="630" t="s">
        <v>494</v>
      </c>
      <c r="C178" s="1343"/>
      <c r="D178" s="1344"/>
      <c r="E178" s="1248"/>
      <c r="F178" s="1249"/>
      <c r="G178" s="1271"/>
      <c r="H178" s="1262"/>
      <c r="I178" s="1248"/>
      <c r="J178" s="1269"/>
      <c r="K178" s="1262"/>
      <c r="L178" s="1262"/>
      <c r="M178" s="1248"/>
      <c r="N178" s="1277"/>
    </row>
    <row r="179" spans="1:14" ht="15" x14ac:dyDescent="0.2">
      <c r="A179" s="246"/>
      <c r="B179" s="630" t="s">
        <v>495</v>
      </c>
      <c r="C179" s="1343"/>
      <c r="D179" s="1344"/>
      <c r="E179" s="1248"/>
      <c r="F179" s="1249"/>
      <c r="G179" s="1271"/>
      <c r="H179" s="1262"/>
      <c r="I179" s="1248"/>
      <c r="J179" s="1269"/>
      <c r="K179" s="1262"/>
      <c r="L179" s="1262"/>
      <c r="M179" s="1248"/>
      <c r="N179" s="1277"/>
    </row>
    <row r="180" spans="1:14" ht="15" x14ac:dyDescent="0.2">
      <c r="A180" s="246"/>
      <c r="B180" s="630" t="s">
        <v>496</v>
      </c>
      <c r="C180" s="1343"/>
      <c r="D180" s="1344"/>
      <c r="E180" s="1248"/>
      <c r="F180" s="1249"/>
      <c r="G180" s="1271"/>
      <c r="H180" s="1262"/>
      <c r="I180" s="1248"/>
      <c r="J180" s="1269"/>
      <c r="K180" s="1262"/>
      <c r="L180" s="1262"/>
      <c r="M180" s="1248"/>
      <c r="N180" s="1277"/>
    </row>
    <row r="181" spans="1:14" ht="15" x14ac:dyDescent="0.2">
      <c r="A181" s="246"/>
      <c r="B181" s="630" t="s">
        <v>497</v>
      </c>
      <c r="C181" s="1343"/>
      <c r="D181" s="1344"/>
      <c r="E181" s="1248"/>
      <c r="F181" s="1249"/>
      <c r="G181" s="1271"/>
      <c r="H181" s="1262"/>
      <c r="I181" s="1248"/>
      <c r="J181" s="1269"/>
      <c r="K181" s="1262"/>
      <c r="L181" s="1262"/>
      <c r="M181" s="1248"/>
      <c r="N181" s="1277"/>
    </row>
    <row r="182" spans="1:14" ht="15" x14ac:dyDescent="0.2">
      <c r="A182" s="246"/>
      <c r="B182" s="630" t="s">
        <v>498</v>
      </c>
      <c r="C182" s="1343"/>
      <c r="D182" s="1344"/>
      <c r="E182" s="1248"/>
      <c r="F182" s="1249"/>
      <c r="G182" s="1271"/>
      <c r="H182" s="1262"/>
      <c r="I182" s="1248"/>
      <c r="J182" s="1269"/>
      <c r="K182" s="1262"/>
      <c r="L182" s="1262"/>
      <c r="M182" s="1248"/>
      <c r="N182" s="1277"/>
    </row>
    <row r="183" spans="1:14" ht="15" x14ac:dyDescent="0.2">
      <c r="A183" s="246"/>
      <c r="B183" s="630" t="s">
        <v>499</v>
      </c>
      <c r="C183" s="1343"/>
      <c r="D183" s="1344"/>
      <c r="E183" s="1248"/>
      <c r="F183" s="1249"/>
      <c r="G183" s="1271"/>
      <c r="H183" s="1262"/>
      <c r="I183" s="1248"/>
      <c r="J183" s="1269"/>
      <c r="K183" s="1262"/>
      <c r="L183" s="1262"/>
      <c r="M183" s="1248"/>
      <c r="N183" s="1277"/>
    </row>
    <row r="184" spans="1:14" ht="15" x14ac:dyDescent="0.2">
      <c r="A184" s="246"/>
      <c r="B184" s="630" t="s">
        <v>500</v>
      </c>
      <c r="C184" s="1343"/>
      <c r="D184" s="1344"/>
      <c r="E184" s="1248"/>
      <c r="F184" s="1249"/>
      <c r="G184" s="1271"/>
      <c r="H184" s="1262"/>
      <c r="I184" s="1248"/>
      <c r="J184" s="1269"/>
      <c r="K184" s="1262"/>
      <c r="L184" s="1262"/>
      <c r="M184" s="1248"/>
      <c r="N184" s="1277"/>
    </row>
    <row r="185" spans="1:14" ht="15" x14ac:dyDescent="0.2">
      <c r="A185" s="246"/>
      <c r="B185" s="630" t="s">
        <v>501</v>
      </c>
      <c r="C185" s="1343"/>
      <c r="D185" s="1344"/>
      <c r="E185" s="1248"/>
      <c r="F185" s="1249"/>
      <c r="G185" s="1271"/>
      <c r="H185" s="1262"/>
      <c r="I185" s="1248"/>
      <c r="J185" s="1269"/>
      <c r="K185" s="1262"/>
      <c r="L185" s="1262"/>
      <c r="M185" s="1248"/>
      <c r="N185" s="1277"/>
    </row>
    <row r="186" spans="1:14" ht="15" x14ac:dyDescent="0.2">
      <c r="A186" s="246"/>
      <c r="B186" s="630" t="s">
        <v>502</v>
      </c>
      <c r="C186" s="1343"/>
      <c r="D186" s="1344"/>
      <c r="E186" s="1248"/>
      <c r="F186" s="1249"/>
      <c r="G186" s="1271"/>
      <c r="H186" s="1262"/>
      <c r="I186" s="1248"/>
      <c r="J186" s="1269"/>
      <c r="K186" s="1262"/>
      <c r="L186" s="1262"/>
      <c r="M186" s="1248"/>
      <c r="N186" s="1277"/>
    </row>
    <row r="187" spans="1:14" ht="15" x14ac:dyDescent="0.2">
      <c r="A187" s="246"/>
      <c r="B187" s="630" t="s">
        <v>503</v>
      </c>
      <c r="C187" s="1343"/>
      <c r="D187" s="1344"/>
      <c r="E187" s="1248"/>
      <c r="F187" s="1249"/>
      <c r="G187" s="1271"/>
      <c r="H187" s="1262"/>
      <c r="I187" s="1248"/>
      <c r="J187" s="1269"/>
      <c r="K187" s="1262"/>
      <c r="L187" s="1262"/>
      <c r="M187" s="1248"/>
      <c r="N187" s="1277"/>
    </row>
    <row r="188" spans="1:14" ht="15" x14ac:dyDescent="0.2">
      <c r="A188" s="246"/>
      <c r="B188" s="488" t="s">
        <v>504</v>
      </c>
      <c r="C188" s="1343"/>
      <c r="D188" s="1344"/>
      <c r="E188" s="1265"/>
      <c r="F188" s="1266"/>
      <c r="G188" s="1271"/>
      <c r="H188" s="1262"/>
      <c r="I188" s="1265"/>
      <c r="J188" s="1318"/>
      <c r="K188" s="1262"/>
      <c r="L188" s="1262"/>
      <c r="M188" s="1265"/>
      <c r="N188" s="1279"/>
    </row>
    <row r="189" spans="1:14" ht="15.75" x14ac:dyDescent="0.25">
      <c r="A189" s="246"/>
      <c r="B189" s="635" t="s">
        <v>73</v>
      </c>
      <c r="C189" s="1345"/>
      <c r="D189" s="1346"/>
      <c r="E189" s="1286" t="str">
        <f>IF(AND(E177="",E178="",E179="",E180="",E181="",E182="",E183="",E184="",E185="",E186="",E187="",E188=""),"",SUM(E177:E188))</f>
        <v/>
      </c>
      <c r="F189" s="1286"/>
      <c r="G189" s="1317"/>
      <c r="H189" s="1281"/>
      <c r="I189" s="1286" t="str">
        <f>IF(AND(I177="",I178="",I179="",I180="",I181="",I182="",I183="",I184="",I185="",I186="",I187="",I188=""),"",SUM(I177:I188))</f>
        <v/>
      </c>
      <c r="J189" s="1326"/>
      <c r="K189" s="1281"/>
      <c r="L189" s="1281"/>
      <c r="M189" s="1286" t="str">
        <f>IF(AND(M177="",M178="",M179="",M180="",M181="",M182="",M183="",M184="",M185="",M186="",M187="",M188=""),"",SUM(M177:M188))</f>
        <v/>
      </c>
      <c r="N189" s="1287"/>
    </row>
    <row r="190" spans="1:14" ht="18" customHeight="1" x14ac:dyDescent="0.2">
      <c r="A190" s="174"/>
      <c r="B190" s="174"/>
      <c r="C190" s="174"/>
      <c r="D190" s="174"/>
      <c r="E190" s="174"/>
      <c r="F190" s="174"/>
      <c r="G190" s="174"/>
      <c r="H190" s="174"/>
      <c r="I190" s="174"/>
      <c r="J190" s="174"/>
      <c r="K190" s="174"/>
      <c r="L190" s="174"/>
      <c r="M190" s="174"/>
      <c r="N190" s="174"/>
    </row>
    <row r="191" spans="1:14" ht="18" customHeight="1" x14ac:dyDescent="0.2">
      <c r="A191" s="375"/>
      <c r="B191" s="219" t="s">
        <v>209</v>
      </c>
      <c r="C191" s="385"/>
      <c r="D191" s="385"/>
      <c r="E191" s="385"/>
      <c r="F191" s="385"/>
      <c r="G191" s="385"/>
      <c r="H191" s="385"/>
      <c r="I191" s="385"/>
      <c r="J191" s="385"/>
      <c r="K191" s="385"/>
      <c r="L191" s="385"/>
      <c r="M191" s="385"/>
      <c r="N191" s="385"/>
    </row>
    <row r="192" spans="1:14" ht="15" x14ac:dyDescent="0.2">
      <c r="A192" s="386"/>
      <c r="B192" s="1290" t="s">
        <v>404</v>
      </c>
      <c r="C192" s="1101"/>
      <c r="D192" s="1101"/>
      <c r="E192" s="1101"/>
      <c r="F192" s="1101"/>
      <c r="G192" s="1101"/>
      <c r="H192" s="1101"/>
      <c r="I192" s="1101"/>
      <c r="J192" s="1101"/>
      <c r="K192" s="1101"/>
      <c r="L192" s="1101"/>
      <c r="M192" s="1101"/>
      <c r="N192" s="1101"/>
    </row>
    <row r="193" spans="1:14" ht="58.15" customHeight="1" x14ac:dyDescent="0.2">
      <c r="A193" s="222"/>
      <c r="B193" s="640" t="s">
        <v>516</v>
      </c>
      <c r="C193" s="1236" t="s">
        <v>212</v>
      </c>
      <c r="D193" s="1328"/>
      <c r="E193" s="1238" t="s">
        <v>241</v>
      </c>
      <c r="F193" s="1232"/>
      <c r="G193" s="1239" t="s">
        <v>212</v>
      </c>
      <c r="H193" s="1328"/>
      <c r="I193" s="1238" t="s">
        <v>242</v>
      </c>
      <c r="J193" s="1232"/>
      <c r="K193" s="1239" t="s">
        <v>212</v>
      </c>
      <c r="L193" s="1328"/>
      <c r="M193" s="1238" t="s">
        <v>243</v>
      </c>
      <c r="N193" s="1347"/>
    </row>
    <row r="194" spans="1:14" ht="15" x14ac:dyDescent="0.2">
      <c r="A194" s="246"/>
      <c r="B194" s="631" t="s">
        <v>493</v>
      </c>
      <c r="C194" s="1242"/>
      <c r="D194" s="1260"/>
      <c r="E194" s="1234"/>
      <c r="F194" s="1235"/>
      <c r="G194" s="1259"/>
      <c r="H194" s="1260"/>
      <c r="I194" s="1234"/>
      <c r="J194" s="1340"/>
      <c r="K194" s="1260"/>
      <c r="L194" s="1260"/>
      <c r="M194" s="1234"/>
      <c r="N194" s="1256"/>
    </row>
    <row r="195" spans="1:14" ht="15" x14ac:dyDescent="0.2">
      <c r="A195" s="246"/>
      <c r="B195" s="486" t="s">
        <v>494</v>
      </c>
      <c r="C195" s="1329"/>
      <c r="D195" s="1330"/>
      <c r="E195" s="1248"/>
      <c r="F195" s="1249"/>
      <c r="G195" s="1335"/>
      <c r="H195" s="1330"/>
      <c r="I195" s="1248"/>
      <c r="J195" s="1278"/>
      <c r="K195" s="1330"/>
      <c r="L195" s="1330"/>
      <c r="M195" s="1248"/>
      <c r="N195" s="1258"/>
    </row>
    <row r="196" spans="1:14" ht="15" x14ac:dyDescent="0.2">
      <c r="A196" s="246"/>
      <c r="B196" s="486" t="s">
        <v>495</v>
      </c>
      <c r="C196" s="1329"/>
      <c r="D196" s="1330"/>
      <c r="E196" s="1248"/>
      <c r="F196" s="1249"/>
      <c r="G196" s="1335"/>
      <c r="H196" s="1330"/>
      <c r="I196" s="1248"/>
      <c r="J196" s="1278"/>
      <c r="K196" s="1330"/>
      <c r="L196" s="1330"/>
      <c r="M196" s="1248"/>
      <c r="N196" s="1258"/>
    </row>
    <row r="197" spans="1:14" ht="15" x14ac:dyDescent="0.2">
      <c r="A197" s="246"/>
      <c r="B197" s="486" t="s">
        <v>496</v>
      </c>
      <c r="C197" s="1329"/>
      <c r="D197" s="1330"/>
      <c r="E197" s="1248"/>
      <c r="F197" s="1249"/>
      <c r="G197" s="1335"/>
      <c r="H197" s="1330"/>
      <c r="I197" s="1248"/>
      <c r="J197" s="1278"/>
      <c r="K197" s="1330"/>
      <c r="L197" s="1330"/>
      <c r="M197" s="1248"/>
      <c r="N197" s="1258"/>
    </row>
    <row r="198" spans="1:14" ht="15" x14ac:dyDescent="0.2">
      <c r="A198" s="246"/>
      <c r="B198" s="486" t="s">
        <v>497</v>
      </c>
      <c r="C198" s="1329"/>
      <c r="D198" s="1330"/>
      <c r="E198" s="1248"/>
      <c r="F198" s="1249"/>
      <c r="G198" s="1335"/>
      <c r="H198" s="1330"/>
      <c r="I198" s="1248"/>
      <c r="J198" s="1278"/>
      <c r="K198" s="1330"/>
      <c r="L198" s="1330"/>
      <c r="M198" s="1248"/>
      <c r="N198" s="1258"/>
    </row>
    <row r="199" spans="1:14" ht="15" x14ac:dyDescent="0.2">
      <c r="A199" s="246"/>
      <c r="B199" s="486" t="s">
        <v>498</v>
      </c>
      <c r="C199" s="1329"/>
      <c r="D199" s="1330"/>
      <c r="E199" s="1248"/>
      <c r="F199" s="1249"/>
      <c r="G199" s="1335"/>
      <c r="H199" s="1330"/>
      <c r="I199" s="1248"/>
      <c r="J199" s="1278"/>
      <c r="K199" s="1330"/>
      <c r="L199" s="1330"/>
      <c r="M199" s="1248"/>
      <c r="N199" s="1258"/>
    </row>
    <row r="200" spans="1:14" ht="15" x14ac:dyDescent="0.2">
      <c r="A200" s="246"/>
      <c r="B200" s="486" t="s">
        <v>499</v>
      </c>
      <c r="C200" s="1329"/>
      <c r="D200" s="1330"/>
      <c r="E200" s="1248"/>
      <c r="F200" s="1249"/>
      <c r="G200" s="1335"/>
      <c r="H200" s="1330"/>
      <c r="I200" s="1248"/>
      <c r="J200" s="1278"/>
      <c r="K200" s="1330"/>
      <c r="L200" s="1330"/>
      <c r="M200" s="1248"/>
      <c r="N200" s="1258"/>
    </row>
    <row r="201" spans="1:14" ht="15" x14ac:dyDescent="0.2">
      <c r="A201" s="246"/>
      <c r="B201" s="486" t="s">
        <v>500</v>
      </c>
      <c r="C201" s="1329"/>
      <c r="D201" s="1330"/>
      <c r="E201" s="1248"/>
      <c r="F201" s="1249"/>
      <c r="G201" s="1335"/>
      <c r="H201" s="1330"/>
      <c r="I201" s="1248"/>
      <c r="J201" s="1278"/>
      <c r="K201" s="1330"/>
      <c r="L201" s="1330"/>
      <c r="M201" s="1248"/>
      <c r="N201" s="1258"/>
    </row>
    <row r="202" spans="1:14" ht="15" x14ac:dyDescent="0.2">
      <c r="A202" s="246"/>
      <c r="B202" s="486" t="s">
        <v>501</v>
      </c>
      <c r="C202" s="1329"/>
      <c r="D202" s="1330"/>
      <c r="E202" s="1248"/>
      <c r="F202" s="1249"/>
      <c r="G202" s="1335"/>
      <c r="H202" s="1330"/>
      <c r="I202" s="1248"/>
      <c r="J202" s="1278"/>
      <c r="K202" s="1330"/>
      <c r="L202" s="1330"/>
      <c r="M202" s="1248"/>
      <c r="N202" s="1258"/>
    </row>
    <row r="203" spans="1:14" ht="15" x14ac:dyDescent="0.2">
      <c r="A203" s="246"/>
      <c r="B203" s="486" t="s">
        <v>502</v>
      </c>
      <c r="C203" s="1329"/>
      <c r="D203" s="1330"/>
      <c r="E203" s="1248"/>
      <c r="F203" s="1249"/>
      <c r="G203" s="1335"/>
      <c r="H203" s="1330"/>
      <c r="I203" s="1248"/>
      <c r="J203" s="1278"/>
      <c r="K203" s="1330"/>
      <c r="L203" s="1330"/>
      <c r="M203" s="1248"/>
      <c r="N203" s="1258"/>
    </row>
    <row r="204" spans="1:14" ht="15" x14ac:dyDescent="0.2">
      <c r="A204" s="246"/>
      <c r="B204" s="486" t="s">
        <v>503</v>
      </c>
      <c r="C204" s="1329"/>
      <c r="D204" s="1330"/>
      <c r="E204" s="1248"/>
      <c r="F204" s="1249"/>
      <c r="G204" s="1335"/>
      <c r="H204" s="1330"/>
      <c r="I204" s="1248"/>
      <c r="J204" s="1278"/>
      <c r="K204" s="1330"/>
      <c r="L204" s="1330"/>
      <c r="M204" s="1248"/>
      <c r="N204" s="1258"/>
    </row>
    <row r="205" spans="1:14" ht="15" x14ac:dyDescent="0.2">
      <c r="A205" s="246"/>
      <c r="B205" s="488" t="s">
        <v>504</v>
      </c>
      <c r="C205" s="1329"/>
      <c r="D205" s="1330"/>
      <c r="E205" s="1265"/>
      <c r="F205" s="1266"/>
      <c r="G205" s="1335"/>
      <c r="H205" s="1330"/>
      <c r="I205" s="1265"/>
      <c r="J205" s="1298"/>
      <c r="K205" s="1330"/>
      <c r="L205" s="1330"/>
      <c r="M205" s="1265"/>
      <c r="N205" s="1268"/>
    </row>
    <row r="206" spans="1:14" s="632" customFormat="1" ht="15.75" x14ac:dyDescent="0.25">
      <c r="B206" s="633" t="s">
        <v>73</v>
      </c>
      <c r="C206" s="1331"/>
      <c r="D206" s="1332"/>
      <c r="E206" s="1333" t="str">
        <f>IF(AND(E194="",E195="",E196="",E197="",E198="",E199="",E200="",E201="",E202="",E203="",E204="",E205=""),"", SUM(E194:E205))</f>
        <v/>
      </c>
      <c r="F206" s="1334"/>
      <c r="G206" s="1336"/>
      <c r="H206" s="1332"/>
      <c r="I206" s="1337" t="str">
        <f>IF(AND(I194="",I195="",I196="",I197="",I198="",I199="",I200="",I201="",I202="",I203="",I204="",I205=""),"", SUM(I194:I205))</f>
        <v/>
      </c>
      <c r="J206" s="1339"/>
      <c r="K206" s="1332"/>
      <c r="L206" s="1332"/>
      <c r="M206" s="1337" t="str">
        <f>IF(AND(M194="",M195="",M196="",M197="",M198="",M199="",M200="",M201="",M202="",M203="",M204="",M205=""),"", SUM(M194:M205))</f>
        <v/>
      </c>
      <c r="N206" s="1338"/>
    </row>
    <row r="208" spans="1:14" s="5" customFormat="1" ht="15.75" x14ac:dyDescent="0.25">
      <c r="A208" s="487"/>
    </row>
    <row r="209" spans="1:14" s="5" customFormat="1" ht="15" x14ac:dyDescent="0.2">
      <c r="A209" s="525"/>
      <c r="B209" s="519"/>
      <c r="C209" s="520"/>
      <c r="D209" s="520"/>
      <c r="E209" s="520"/>
      <c r="F209" s="520"/>
      <c r="G209" s="520"/>
      <c r="H209" s="520"/>
      <c r="I209" s="520"/>
      <c r="J209" s="520"/>
      <c r="K209" s="520"/>
      <c r="L209" s="520"/>
      <c r="M209" s="520"/>
      <c r="N209" s="520"/>
    </row>
    <row r="210" spans="1:14" s="5" customFormat="1" x14ac:dyDescent="0.2"/>
  </sheetData>
  <sheetProtection algorithmName="SHA-512" hashValue="oz9bN1t2v2hTpDVw42H+Gk+7MoUNGHks68j1lKCXFw/hGrHuo91pS+4Hg1/R+CrlqVdI33XaE4iPnzXO3NXyfw==" saltValue="7V/FBaD/CNyJ9NKUNGDZsw==" spinCount="100000" sheet="1" objects="1" scenarios="1"/>
  <mergeCells count="586">
    <mergeCell ref="J1:M1"/>
    <mergeCell ref="I103:J103"/>
    <mergeCell ref="G92:H104"/>
    <mergeCell ref="I104:J104"/>
    <mergeCell ref="C91:D91"/>
    <mergeCell ref="E91:F91"/>
    <mergeCell ref="A158:C158"/>
    <mergeCell ref="A107:C107"/>
    <mergeCell ref="A56:C56"/>
    <mergeCell ref="I58:J58"/>
    <mergeCell ref="I102:J102"/>
    <mergeCell ref="E99:F99"/>
    <mergeCell ref="C74:D74"/>
    <mergeCell ref="E151:F151"/>
    <mergeCell ref="C59:D71"/>
    <mergeCell ref="B141:N141"/>
    <mergeCell ref="C143:D155"/>
    <mergeCell ref="C126:D138"/>
    <mergeCell ref="E136:F136"/>
    <mergeCell ref="E128:F128"/>
    <mergeCell ref="E134:F134"/>
    <mergeCell ref="E154:F154"/>
    <mergeCell ref="E152:F152"/>
    <mergeCell ref="M151:N151"/>
    <mergeCell ref="M143:N143"/>
    <mergeCell ref="M168:N168"/>
    <mergeCell ref="E131:F131"/>
    <mergeCell ref="E127:F127"/>
    <mergeCell ref="I127:J127"/>
    <mergeCell ref="M164:N164"/>
    <mergeCell ref="M165:N165"/>
    <mergeCell ref="A5:C5"/>
    <mergeCell ref="C24:D36"/>
    <mergeCell ref="I96:J96"/>
    <mergeCell ref="G74:H74"/>
    <mergeCell ref="I20:J20"/>
    <mergeCell ref="I69:J69"/>
    <mergeCell ref="I35:J35"/>
    <mergeCell ref="E47:F47"/>
    <mergeCell ref="E70:F70"/>
    <mergeCell ref="E50:F50"/>
    <mergeCell ref="C92:D104"/>
    <mergeCell ref="E96:F96"/>
    <mergeCell ref="E92:F92"/>
    <mergeCell ref="C41:D53"/>
    <mergeCell ref="E53:F53"/>
    <mergeCell ref="I99:J99"/>
    <mergeCell ref="I100:J100"/>
    <mergeCell ref="I101:J101"/>
    <mergeCell ref="A3:N3"/>
    <mergeCell ref="C58:D58"/>
    <mergeCell ref="E58:F58"/>
    <mergeCell ref="G58:H58"/>
    <mergeCell ref="I51:J51"/>
    <mergeCell ref="I53:J53"/>
    <mergeCell ref="I173:J173"/>
    <mergeCell ref="I169:J169"/>
    <mergeCell ref="E167:F167"/>
    <mergeCell ref="I167:J167"/>
    <mergeCell ref="I163:J163"/>
    <mergeCell ref="E163:F163"/>
    <mergeCell ref="E171:F171"/>
    <mergeCell ref="I165:J165"/>
    <mergeCell ref="I166:J166"/>
    <mergeCell ref="E173:F173"/>
    <mergeCell ref="E126:F126"/>
    <mergeCell ref="E137:F137"/>
    <mergeCell ref="I137:J137"/>
    <mergeCell ref="E71:F71"/>
    <mergeCell ref="E87:F87"/>
    <mergeCell ref="I87:J87"/>
    <mergeCell ref="E84:F84"/>
    <mergeCell ref="I84:J84"/>
    <mergeCell ref="I171:J171"/>
    <mergeCell ref="E186:F186"/>
    <mergeCell ref="I172:J172"/>
    <mergeCell ref="C160:D160"/>
    <mergeCell ref="E160:F160"/>
    <mergeCell ref="G160:H160"/>
    <mergeCell ref="E166:F166"/>
    <mergeCell ref="E162:F162"/>
    <mergeCell ref="C161:D173"/>
    <mergeCell ref="G161:H173"/>
    <mergeCell ref="E165:F165"/>
    <mergeCell ref="E164:F164"/>
    <mergeCell ref="E172:F172"/>
    <mergeCell ref="I160:J160"/>
    <mergeCell ref="I180:J180"/>
    <mergeCell ref="C176:D176"/>
    <mergeCell ref="E181:F181"/>
    <mergeCell ref="I181:J181"/>
    <mergeCell ref="C142:D142"/>
    <mergeCell ref="E142:F142"/>
    <mergeCell ref="G142:H142"/>
    <mergeCell ref="I142:J142"/>
    <mergeCell ref="E133:F133"/>
    <mergeCell ref="E189:F189"/>
    <mergeCell ref="I189:J189"/>
    <mergeCell ref="E202:F202"/>
    <mergeCell ref="I202:J202"/>
    <mergeCell ref="I203:J203"/>
    <mergeCell ref="E194:F194"/>
    <mergeCell ref="I205:J205"/>
    <mergeCell ref="I194:J194"/>
    <mergeCell ref="I195:J195"/>
    <mergeCell ref="B192:N192"/>
    <mergeCell ref="C177:D189"/>
    <mergeCell ref="E187:F187"/>
    <mergeCell ref="E185:F185"/>
    <mergeCell ref="M193:N193"/>
    <mergeCell ref="M198:N198"/>
    <mergeCell ref="M197:N197"/>
    <mergeCell ref="M196:N196"/>
    <mergeCell ref="M195:N195"/>
    <mergeCell ref="M194:N194"/>
    <mergeCell ref="M203:N203"/>
    <mergeCell ref="E204:F204"/>
    <mergeCell ref="I204:J204"/>
    <mergeCell ref="G193:H193"/>
    <mergeCell ref="I193:J193"/>
    <mergeCell ref="M169:N169"/>
    <mergeCell ref="E170:F170"/>
    <mergeCell ref="I170:J170"/>
    <mergeCell ref="M186:N186"/>
    <mergeCell ref="M187:N187"/>
    <mergeCell ref="M166:N166"/>
    <mergeCell ref="M184:N184"/>
    <mergeCell ref="I185:J185"/>
    <mergeCell ref="G177:H189"/>
    <mergeCell ref="M189:N189"/>
    <mergeCell ref="E184:F184"/>
    <mergeCell ref="E183:F183"/>
    <mergeCell ref="I183:J183"/>
    <mergeCell ref="I186:J186"/>
    <mergeCell ref="M188:N188"/>
    <mergeCell ref="I187:J187"/>
    <mergeCell ref="I188:J188"/>
    <mergeCell ref="E182:F182"/>
    <mergeCell ref="I182:J182"/>
    <mergeCell ref="E188:F188"/>
    <mergeCell ref="M179:N179"/>
    <mergeCell ref="E180:F180"/>
    <mergeCell ref="E179:F179"/>
    <mergeCell ref="I179:J179"/>
    <mergeCell ref="K193:L193"/>
    <mergeCell ref="M205:N205"/>
    <mergeCell ref="M204:N204"/>
    <mergeCell ref="E203:F203"/>
    <mergeCell ref="E205:F205"/>
    <mergeCell ref="M201:N201"/>
    <mergeCell ref="M200:N200"/>
    <mergeCell ref="G194:H206"/>
    <mergeCell ref="K194:L206"/>
    <mergeCell ref="I201:J201"/>
    <mergeCell ref="I197:J197"/>
    <mergeCell ref="M206:N206"/>
    <mergeCell ref="M202:N202"/>
    <mergeCell ref="I199:J199"/>
    <mergeCell ref="I196:J196"/>
    <mergeCell ref="I200:J200"/>
    <mergeCell ref="I198:J198"/>
    <mergeCell ref="M199:N199"/>
    <mergeCell ref="I206:J206"/>
    <mergeCell ref="C193:D193"/>
    <mergeCell ref="E195:F195"/>
    <mergeCell ref="C194:D206"/>
    <mergeCell ref="E206:F206"/>
    <mergeCell ref="E193:F193"/>
    <mergeCell ref="E196:F196"/>
    <mergeCell ref="E200:F200"/>
    <mergeCell ref="E199:F199"/>
    <mergeCell ref="E201:F201"/>
    <mergeCell ref="E197:F197"/>
    <mergeCell ref="E198:F198"/>
    <mergeCell ref="M180:N180"/>
    <mergeCell ref="M176:N176"/>
    <mergeCell ref="E169:F169"/>
    <mergeCell ref="E178:F178"/>
    <mergeCell ref="I178:J178"/>
    <mergeCell ref="K176:L176"/>
    <mergeCell ref="E177:F177"/>
    <mergeCell ref="I177:J177"/>
    <mergeCell ref="K177:L189"/>
    <mergeCell ref="M178:N178"/>
    <mergeCell ref="M177:N177"/>
    <mergeCell ref="E176:F176"/>
    <mergeCell ref="M182:N182"/>
    <mergeCell ref="M181:N181"/>
    <mergeCell ref="M183:N183"/>
    <mergeCell ref="I184:J184"/>
    <mergeCell ref="M185:N185"/>
    <mergeCell ref="G176:H176"/>
    <mergeCell ref="I176:J176"/>
    <mergeCell ref="K161:L173"/>
    <mergeCell ref="I168:J168"/>
    <mergeCell ref="M173:N173"/>
    <mergeCell ref="M172:N172"/>
    <mergeCell ref="M171:N171"/>
    <mergeCell ref="M170:N170"/>
    <mergeCell ref="M163:N163"/>
    <mergeCell ref="M167:N167"/>
    <mergeCell ref="I162:J162"/>
    <mergeCell ref="I164:J164"/>
    <mergeCell ref="E168:F168"/>
    <mergeCell ref="I154:J154"/>
    <mergeCell ref="M152:N152"/>
    <mergeCell ref="M162:N162"/>
    <mergeCell ref="E161:F161"/>
    <mergeCell ref="I161:J161"/>
    <mergeCell ref="K160:L160"/>
    <mergeCell ref="M160:N160"/>
    <mergeCell ref="M161:N161"/>
    <mergeCell ref="E153:F153"/>
    <mergeCell ref="I153:J153"/>
    <mergeCell ref="M154:N154"/>
    <mergeCell ref="M153:N153"/>
    <mergeCell ref="K143:L155"/>
    <mergeCell ref="M147:N147"/>
    <mergeCell ref="M144:N144"/>
    <mergeCell ref="M150:N150"/>
    <mergeCell ref="M149:N149"/>
    <mergeCell ref="M155:N155"/>
    <mergeCell ref="M146:N146"/>
    <mergeCell ref="M145:N145"/>
    <mergeCell ref="I150:J150"/>
    <mergeCell ref="E148:F148"/>
    <mergeCell ref="G143:H155"/>
    <mergeCell ref="E155:F155"/>
    <mergeCell ref="I155:J155"/>
    <mergeCell ref="E147:F147"/>
    <mergeCell ref="I147:J147"/>
    <mergeCell ref="I148:J148"/>
    <mergeCell ref="E150:F150"/>
    <mergeCell ref="E145:F145"/>
    <mergeCell ref="I145:J145"/>
    <mergeCell ref="I143:J143"/>
    <mergeCell ref="I144:J144"/>
    <mergeCell ref="E143:F143"/>
    <mergeCell ref="E144:F144"/>
    <mergeCell ref="I151:J151"/>
    <mergeCell ref="I152:J152"/>
    <mergeCell ref="E149:F149"/>
    <mergeCell ref="I149:J149"/>
    <mergeCell ref="E146:F146"/>
    <mergeCell ref="I146:J146"/>
    <mergeCell ref="M148:N148"/>
    <mergeCell ref="K142:L142"/>
    <mergeCell ref="M142:N142"/>
    <mergeCell ref="M126:N126"/>
    <mergeCell ref="K126:L138"/>
    <mergeCell ref="M129:N129"/>
    <mergeCell ref="M127:N127"/>
    <mergeCell ref="M128:N128"/>
    <mergeCell ref="M135:N135"/>
    <mergeCell ref="M134:N134"/>
    <mergeCell ref="M133:N133"/>
    <mergeCell ref="M130:N130"/>
    <mergeCell ref="M121:N121"/>
    <mergeCell ref="M122:N122"/>
    <mergeCell ref="K125:L125"/>
    <mergeCell ref="M125:N125"/>
    <mergeCell ref="I126:J126"/>
    <mergeCell ref="M131:N131"/>
    <mergeCell ref="M132:N132"/>
    <mergeCell ref="I130:J130"/>
    <mergeCell ref="I131:J131"/>
    <mergeCell ref="I128:J128"/>
    <mergeCell ref="I129:J129"/>
    <mergeCell ref="E129:F129"/>
    <mergeCell ref="G126:H138"/>
    <mergeCell ref="E130:F130"/>
    <mergeCell ref="E138:F138"/>
    <mergeCell ref="M136:N136"/>
    <mergeCell ref="I136:J136"/>
    <mergeCell ref="M138:N138"/>
    <mergeCell ref="M137:N137"/>
    <mergeCell ref="I138:J138"/>
    <mergeCell ref="I135:J135"/>
    <mergeCell ref="E135:F135"/>
    <mergeCell ref="E132:F132"/>
    <mergeCell ref="I132:J132"/>
    <mergeCell ref="I133:J133"/>
    <mergeCell ref="I134:J134"/>
    <mergeCell ref="C125:D125"/>
    <mergeCell ref="E125:F125"/>
    <mergeCell ref="E121:F121"/>
    <mergeCell ref="I121:J121"/>
    <mergeCell ref="G125:H125"/>
    <mergeCell ref="I125:J125"/>
    <mergeCell ref="C110:D122"/>
    <mergeCell ref="E120:F120"/>
    <mergeCell ref="I120:J120"/>
    <mergeCell ref="E112:F112"/>
    <mergeCell ref="E119:F119"/>
    <mergeCell ref="I119:J119"/>
    <mergeCell ref="I111:J111"/>
    <mergeCell ref="M120:N120"/>
    <mergeCell ref="M119:N119"/>
    <mergeCell ref="G110:H122"/>
    <mergeCell ref="K110:L122"/>
    <mergeCell ref="E122:F122"/>
    <mergeCell ref="I122:J122"/>
    <mergeCell ref="M116:N116"/>
    <mergeCell ref="M117:N117"/>
    <mergeCell ref="M118:N118"/>
    <mergeCell ref="M113:N113"/>
    <mergeCell ref="E116:F116"/>
    <mergeCell ref="I116:J116"/>
    <mergeCell ref="E115:F115"/>
    <mergeCell ref="I115:J115"/>
    <mergeCell ref="E118:F118"/>
    <mergeCell ref="E117:F117"/>
    <mergeCell ref="I117:J117"/>
    <mergeCell ref="I118:J118"/>
    <mergeCell ref="M115:N115"/>
    <mergeCell ref="I112:J112"/>
    <mergeCell ref="E110:F110"/>
    <mergeCell ref="M114:N114"/>
    <mergeCell ref="M110:N110"/>
    <mergeCell ref="E111:F111"/>
    <mergeCell ref="M112:N112"/>
    <mergeCell ref="M111:N111"/>
    <mergeCell ref="I110:J110"/>
    <mergeCell ref="C109:D109"/>
    <mergeCell ref="E109:F109"/>
    <mergeCell ref="G109:H109"/>
    <mergeCell ref="M109:N109"/>
    <mergeCell ref="I109:J109"/>
    <mergeCell ref="E114:F114"/>
    <mergeCell ref="I114:J114"/>
    <mergeCell ref="E113:F113"/>
    <mergeCell ref="I113:J113"/>
    <mergeCell ref="M104:N104"/>
    <mergeCell ref="K109:L109"/>
    <mergeCell ref="E100:F100"/>
    <mergeCell ref="E101:F101"/>
    <mergeCell ref="M101:N101"/>
    <mergeCell ref="E102:F102"/>
    <mergeCell ref="E104:F104"/>
    <mergeCell ref="K92:L104"/>
    <mergeCell ref="I92:J92"/>
    <mergeCell ref="I93:J93"/>
    <mergeCell ref="E94:F94"/>
    <mergeCell ref="I94:J94"/>
    <mergeCell ref="E97:F97"/>
    <mergeCell ref="E98:F98"/>
    <mergeCell ref="I98:J98"/>
    <mergeCell ref="E95:F95"/>
    <mergeCell ref="I97:J97"/>
    <mergeCell ref="I95:J95"/>
    <mergeCell ref="M103:N103"/>
    <mergeCell ref="M97:N97"/>
    <mergeCell ref="M98:N98"/>
    <mergeCell ref="M96:N96"/>
    <mergeCell ref="M94:N94"/>
    <mergeCell ref="E103:F103"/>
    <mergeCell ref="G91:H91"/>
    <mergeCell ref="I91:J91"/>
    <mergeCell ref="M102:N102"/>
    <mergeCell ref="M85:N85"/>
    <mergeCell ref="I85:J85"/>
    <mergeCell ref="C75:D87"/>
    <mergeCell ref="G75:H87"/>
    <mergeCell ref="E75:F75"/>
    <mergeCell ref="E77:F77"/>
    <mergeCell ref="E85:F85"/>
    <mergeCell ref="E81:F81"/>
    <mergeCell ref="I83:J83"/>
    <mergeCell ref="M76:N76"/>
    <mergeCell ref="M100:N100"/>
    <mergeCell ref="M99:N99"/>
    <mergeCell ref="M84:N84"/>
    <mergeCell ref="M93:N93"/>
    <mergeCell ref="E93:F93"/>
    <mergeCell ref="M95:N95"/>
    <mergeCell ref="M92:N92"/>
    <mergeCell ref="I86:J86"/>
    <mergeCell ref="M87:N87"/>
    <mergeCell ref="K91:L91"/>
    <mergeCell ref="M91:N91"/>
    <mergeCell ref="B90:N90"/>
    <mergeCell ref="E78:F78"/>
    <mergeCell ref="E79:F79"/>
    <mergeCell ref="E86:F86"/>
    <mergeCell ref="M78:N78"/>
    <mergeCell ref="M81:N81"/>
    <mergeCell ref="M79:N79"/>
    <mergeCell ref="K75:L87"/>
    <mergeCell ref="I82:J82"/>
    <mergeCell ref="M86:N86"/>
    <mergeCell ref="M82:N82"/>
    <mergeCell ref="I79:J79"/>
    <mergeCell ref="M80:N80"/>
    <mergeCell ref="M83:N83"/>
    <mergeCell ref="I75:J75"/>
    <mergeCell ref="E76:F76"/>
    <mergeCell ref="E83:F83"/>
    <mergeCell ref="E80:F80"/>
    <mergeCell ref="I80:J80"/>
    <mergeCell ref="E82:F82"/>
    <mergeCell ref="I78:J78"/>
    <mergeCell ref="I81:J81"/>
    <mergeCell ref="I77:J77"/>
    <mergeCell ref="I76:J76"/>
    <mergeCell ref="M69:N69"/>
    <mergeCell ref="M68:N68"/>
    <mergeCell ref="K59:L71"/>
    <mergeCell ref="I71:J71"/>
    <mergeCell ref="M65:N65"/>
    <mergeCell ref="M64:N64"/>
    <mergeCell ref="I67:J67"/>
    <mergeCell ref="I74:J74"/>
    <mergeCell ref="M59:N59"/>
    <mergeCell ref="M62:N62"/>
    <mergeCell ref="I70:J70"/>
    <mergeCell ref="K74:L74"/>
    <mergeCell ref="M71:N71"/>
    <mergeCell ref="M74:N74"/>
    <mergeCell ref="M70:N70"/>
    <mergeCell ref="M66:N66"/>
    <mergeCell ref="M77:N77"/>
    <mergeCell ref="M75:N75"/>
    <mergeCell ref="E74:F74"/>
    <mergeCell ref="E69:F69"/>
    <mergeCell ref="E63:F63"/>
    <mergeCell ref="E62:F62"/>
    <mergeCell ref="I62:J62"/>
    <mergeCell ref="E59:F59"/>
    <mergeCell ref="M58:N58"/>
    <mergeCell ref="E60:F60"/>
    <mergeCell ref="I60:J60"/>
    <mergeCell ref="M61:N61"/>
    <mergeCell ref="M60:N60"/>
    <mergeCell ref="K58:L58"/>
    <mergeCell ref="G59:H71"/>
    <mergeCell ref="M63:N63"/>
    <mergeCell ref="I64:J64"/>
    <mergeCell ref="I59:J59"/>
    <mergeCell ref="E65:F65"/>
    <mergeCell ref="I65:J65"/>
    <mergeCell ref="M67:N67"/>
    <mergeCell ref="E64:F64"/>
    <mergeCell ref="E68:F68"/>
    <mergeCell ref="I68:J68"/>
    <mergeCell ref="E67:F67"/>
    <mergeCell ref="E66:F66"/>
    <mergeCell ref="I66:J66"/>
    <mergeCell ref="E49:F49"/>
    <mergeCell ref="G41:H53"/>
    <mergeCell ref="E34:F34"/>
    <mergeCell ref="I34:J34"/>
    <mergeCell ref="E36:F36"/>
    <mergeCell ref="E61:F61"/>
    <mergeCell ref="I61:J61"/>
    <mergeCell ref="I50:J50"/>
    <mergeCell ref="E51:F51"/>
    <mergeCell ref="E52:F52"/>
    <mergeCell ref="I52:J52"/>
    <mergeCell ref="E48:F48"/>
    <mergeCell ref="E41:F41"/>
    <mergeCell ref="E43:F43"/>
    <mergeCell ref="I43:J43"/>
    <mergeCell ref="I63:J63"/>
    <mergeCell ref="I27:J27"/>
    <mergeCell ref="I29:J29"/>
    <mergeCell ref="I30:J30"/>
    <mergeCell ref="E31:F31"/>
    <mergeCell ref="E20:F20"/>
    <mergeCell ref="M53:N53"/>
    <mergeCell ref="M17:N17"/>
    <mergeCell ref="M18:N18"/>
    <mergeCell ref="M28:N28"/>
    <mergeCell ref="M29:N29"/>
    <mergeCell ref="M30:N30"/>
    <mergeCell ref="M20:N20"/>
    <mergeCell ref="M27:N27"/>
    <mergeCell ref="M44:N44"/>
    <mergeCell ref="M35:N35"/>
    <mergeCell ref="M34:N34"/>
    <mergeCell ref="M40:N40"/>
    <mergeCell ref="B39:N39"/>
    <mergeCell ref="C40:D40"/>
    <mergeCell ref="E40:F40"/>
    <mergeCell ref="G40:H40"/>
    <mergeCell ref="K40:L40"/>
    <mergeCell ref="I40:J40"/>
    <mergeCell ref="E35:F35"/>
    <mergeCell ref="M45:N45"/>
    <mergeCell ref="M46:N46"/>
    <mergeCell ref="M47:N47"/>
    <mergeCell ref="E45:F45"/>
    <mergeCell ref="E46:F46"/>
    <mergeCell ref="E42:F42"/>
    <mergeCell ref="I44:J44"/>
    <mergeCell ref="E44:F44"/>
    <mergeCell ref="M52:N52"/>
    <mergeCell ref="M50:N50"/>
    <mergeCell ref="M43:N43"/>
    <mergeCell ref="K41:L53"/>
    <mergeCell ref="I49:J49"/>
    <mergeCell ref="I47:J47"/>
    <mergeCell ref="I42:J42"/>
    <mergeCell ref="M48:N48"/>
    <mergeCell ref="M49:N49"/>
    <mergeCell ref="I48:J48"/>
    <mergeCell ref="M51:N51"/>
    <mergeCell ref="M41:N41"/>
    <mergeCell ref="I46:J46"/>
    <mergeCell ref="I45:J45"/>
    <mergeCell ref="I41:J41"/>
    <mergeCell ref="M42:N42"/>
    <mergeCell ref="E25:F25"/>
    <mergeCell ref="E32:F32"/>
    <mergeCell ref="E33:F33"/>
    <mergeCell ref="M25:N25"/>
    <mergeCell ref="M32:N32"/>
    <mergeCell ref="M33:N33"/>
    <mergeCell ref="E28:F28"/>
    <mergeCell ref="E29:F29"/>
    <mergeCell ref="I28:J28"/>
    <mergeCell ref="G24:H36"/>
    <mergeCell ref="E26:F26"/>
    <mergeCell ref="I24:J24"/>
    <mergeCell ref="M26:N26"/>
    <mergeCell ref="M31:N31"/>
    <mergeCell ref="I31:J31"/>
    <mergeCell ref="I32:J32"/>
    <mergeCell ref="K24:L36"/>
    <mergeCell ref="I36:J36"/>
    <mergeCell ref="I25:J25"/>
    <mergeCell ref="I33:J33"/>
    <mergeCell ref="M36:N36"/>
    <mergeCell ref="I26:J26"/>
    <mergeCell ref="E27:F27"/>
    <mergeCell ref="E30:F30"/>
    <mergeCell ref="M23:N23"/>
    <mergeCell ref="K8:L20"/>
    <mergeCell ref="E12:F12"/>
    <mergeCell ref="E13:F13"/>
    <mergeCell ref="E14:F14"/>
    <mergeCell ref="E15:F15"/>
    <mergeCell ref="E11:F11"/>
    <mergeCell ref="I11:J11"/>
    <mergeCell ref="I19:J19"/>
    <mergeCell ref="E16:F16"/>
    <mergeCell ref="E18:F18"/>
    <mergeCell ref="I13:J13"/>
    <mergeCell ref="I14:J14"/>
    <mergeCell ref="I15:J15"/>
    <mergeCell ref="I16:J16"/>
    <mergeCell ref="I18:J18"/>
    <mergeCell ref="M19:N19"/>
    <mergeCell ref="C23:D23"/>
    <mergeCell ref="E23:F23"/>
    <mergeCell ref="G23:H23"/>
    <mergeCell ref="E24:F24"/>
    <mergeCell ref="M24:N24"/>
    <mergeCell ref="I23:J23"/>
    <mergeCell ref="E10:F10"/>
    <mergeCell ref="I10:J10"/>
    <mergeCell ref="M8:N8"/>
    <mergeCell ref="E9:F9"/>
    <mergeCell ref="I9:J9"/>
    <mergeCell ref="M10:N10"/>
    <mergeCell ref="M9:N9"/>
    <mergeCell ref="G8:H20"/>
    <mergeCell ref="M11:N11"/>
    <mergeCell ref="E19:F19"/>
    <mergeCell ref="M12:N12"/>
    <mergeCell ref="E17:F17"/>
    <mergeCell ref="M13:N13"/>
    <mergeCell ref="M14:N14"/>
    <mergeCell ref="M15:N15"/>
    <mergeCell ref="M16:N16"/>
    <mergeCell ref="I17:J17"/>
    <mergeCell ref="K23:L23"/>
    <mergeCell ref="K7:L7"/>
    <mergeCell ref="M7:N7"/>
    <mergeCell ref="E8:F8"/>
    <mergeCell ref="C7:D7"/>
    <mergeCell ref="E7:F7"/>
    <mergeCell ref="G7:H7"/>
    <mergeCell ref="I7:J7"/>
    <mergeCell ref="I8:J8"/>
    <mergeCell ref="C8:D20"/>
    <mergeCell ref="I12:J12"/>
  </mergeCells>
  <phoneticPr fontId="99" type="noConversion"/>
  <dataValidations count="1">
    <dataValidation type="list" allowBlank="1" showInputMessage="1" showErrorMessage="1" sqref="G194:H194 C41:D41 K143:L143 G41:H41 C92:D92 K41:L41 G92:H92 C143:D143 K92:L92 G143:H143 C194:D194 K194:L194">
      <formula1>System</formula1>
    </dataValidation>
  </dataValidations>
  <pageMargins left="0.5" right="0.5" top="0.5" bottom="0.5" header="0.3" footer="0.3"/>
  <pageSetup scale="78" orientation="portrait" r:id="rId1"/>
  <headerFooter>
    <oddFooter>&amp;C&amp;"Arial,Regular"&amp;P of &amp;N</oddFooter>
  </headerFooter>
  <rowBreaks count="3" manualBreakCount="3">
    <brk id="53" max="13" man="1"/>
    <brk id="105" max="13" man="1"/>
    <brk id="156" max="13" man="1"/>
  </rowBreaks>
  <drawing r:id="rId2"/>
  <legacyDrawing r:id="rId3"/>
  <mc:AlternateContent xmlns:mc="http://schemas.openxmlformats.org/markup-compatibility/2006">
    <mc:Choice Requires="x14">
      <controls>
        <mc:AlternateContent xmlns:mc="http://schemas.openxmlformats.org/markup-compatibility/2006">
          <mc:Choice Requires="x14">
            <control shapeId="8196" r:id="rId4" name="Check Box 4">
              <controlPr defaultSize="0" autoFill="0" autoLine="0" autoPict="0">
                <anchor moveWithCells="1">
                  <from>
                    <xdr:col>13</xdr:col>
                    <xdr:colOff>0</xdr:colOff>
                    <xdr:row>0</xdr:row>
                    <xdr:rowOff>85725</xdr:rowOff>
                  </from>
                  <to>
                    <xdr:col>14</xdr:col>
                    <xdr:colOff>180975</xdr:colOff>
                    <xdr:row>0</xdr:row>
                    <xdr:rowOff>466725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dimension ref="A1:Z28"/>
  <sheetViews>
    <sheetView zoomScaleNormal="100" workbookViewId="0">
      <selection activeCell="A3" sqref="A3"/>
    </sheetView>
  </sheetViews>
  <sheetFormatPr defaultColWidth="9.140625" defaultRowHeight="12.75" x14ac:dyDescent="0.2"/>
  <cols>
    <col min="1" max="1" width="1.85546875" style="174" customWidth="1"/>
    <col min="2" max="2" width="9.28515625" style="174" customWidth="1"/>
    <col min="3" max="3" width="7" style="174" customWidth="1"/>
    <col min="4" max="4" width="6.7109375" style="174" customWidth="1"/>
    <col min="5" max="5" width="6.28515625" style="174" customWidth="1"/>
    <col min="6" max="6" width="6.7109375" style="174" customWidth="1"/>
    <col min="7" max="7" width="7" style="174" customWidth="1"/>
    <col min="8" max="8" width="8.42578125" style="174" customWidth="1"/>
    <col min="9" max="9" width="7.85546875" style="174" customWidth="1"/>
    <col min="10" max="10" width="8.28515625" style="174" customWidth="1"/>
    <col min="11" max="11" width="7" style="174" customWidth="1"/>
    <col min="12" max="12" width="8" style="174" customWidth="1"/>
    <col min="13" max="13" width="7.85546875" style="174" customWidth="1"/>
    <col min="14" max="14" width="8.28515625" style="174" customWidth="1"/>
    <col min="15" max="16384" width="9.140625" style="174"/>
  </cols>
  <sheetData>
    <row r="1" spans="1:26" s="240" customFormat="1" ht="27" customHeight="1" x14ac:dyDescent="0.45">
      <c r="A1" s="1091" t="s">
        <v>168</v>
      </c>
      <c r="B1" s="230"/>
      <c r="C1" s="230"/>
      <c r="D1" s="230"/>
      <c r="E1" s="230"/>
      <c r="F1" s="230"/>
      <c r="G1" s="230"/>
      <c r="H1" s="230"/>
      <c r="I1" s="230"/>
      <c r="J1" s="230"/>
      <c r="K1" s="230"/>
      <c r="L1" s="230"/>
      <c r="M1" s="277"/>
      <c r="N1" s="325"/>
    </row>
    <row r="2" spans="1:26" s="240" customFormat="1" ht="27" customHeight="1" x14ac:dyDescent="0.45">
      <c r="A2" s="229"/>
      <c r="B2" s="232" t="s">
        <v>203</v>
      </c>
      <c r="C2" s="230"/>
      <c r="D2" s="230"/>
      <c r="E2" s="230"/>
      <c r="F2" s="230"/>
      <c r="G2" s="230"/>
      <c r="H2" s="230"/>
      <c r="I2" s="230"/>
      <c r="J2" s="1109" t="s">
        <v>612</v>
      </c>
      <c r="K2" s="1388"/>
      <c r="L2" s="1388"/>
      <c r="M2" s="1388"/>
      <c r="N2" s="230"/>
    </row>
    <row r="3" spans="1:26" s="240" customFormat="1" ht="5.25" customHeight="1" x14ac:dyDescent="0.2">
      <c r="A3" s="234"/>
      <c r="B3" s="232"/>
      <c r="C3" s="234"/>
      <c r="D3" s="234"/>
      <c r="E3" s="234"/>
      <c r="F3" s="234"/>
      <c r="G3" s="234"/>
      <c r="H3" s="234"/>
      <c r="I3" s="234"/>
      <c r="J3" s="234"/>
      <c r="K3" s="234"/>
      <c r="L3" s="234"/>
      <c r="M3" s="234"/>
      <c r="N3" s="234"/>
    </row>
    <row r="4" spans="1:26" s="208" customFormat="1" x14ac:dyDescent="0.2">
      <c r="I4" s="236"/>
      <c r="O4" s="237"/>
      <c r="P4" s="237"/>
      <c r="Q4" s="237"/>
      <c r="R4" s="237"/>
      <c r="S4" s="237"/>
      <c r="T4" s="237"/>
      <c r="U4" s="237"/>
      <c r="V4" s="237"/>
      <c r="W4" s="237"/>
      <c r="X4" s="237"/>
      <c r="Y4" s="237"/>
      <c r="Z4" s="237"/>
    </row>
    <row r="5" spans="1:26" s="208" customFormat="1" ht="13.5" x14ac:dyDescent="0.25">
      <c r="A5" s="1381" t="s">
        <v>405</v>
      </c>
      <c r="B5" s="1382"/>
      <c r="C5" s="1382"/>
      <c r="D5" s="1382"/>
      <c r="E5" s="1382"/>
      <c r="F5" s="1382"/>
      <c r="G5" s="1382"/>
      <c r="H5" s="1382"/>
      <c r="I5" s="1382"/>
      <c r="J5" s="1382"/>
      <c r="K5" s="1382"/>
      <c r="L5" s="1382"/>
      <c r="M5" s="1382"/>
      <c r="N5" s="1382"/>
      <c r="O5" s="237"/>
      <c r="P5" s="237"/>
      <c r="Q5" s="237"/>
      <c r="R5" s="237"/>
      <c r="S5" s="237"/>
      <c r="T5" s="237"/>
      <c r="U5" s="237"/>
      <c r="V5" s="237"/>
      <c r="W5" s="237"/>
      <c r="X5" s="237"/>
      <c r="Y5" s="237"/>
      <c r="Z5" s="237"/>
    </row>
    <row r="6" spans="1:26" s="208" customFormat="1" ht="15" x14ac:dyDescent="0.2">
      <c r="A6" s="375"/>
      <c r="B6" s="238"/>
      <c r="C6" s="238"/>
      <c r="D6" s="238"/>
      <c r="E6" s="238"/>
      <c r="F6" s="238"/>
      <c r="G6" s="238"/>
      <c r="H6" s="238"/>
      <c r="I6" s="238"/>
      <c r="J6" s="238"/>
      <c r="K6" s="238"/>
      <c r="L6" s="238"/>
      <c r="M6" s="238"/>
      <c r="N6" s="238"/>
      <c r="O6" s="237"/>
      <c r="P6" s="237"/>
      <c r="Q6" s="237"/>
      <c r="R6" s="237"/>
      <c r="S6" s="237"/>
      <c r="T6" s="237"/>
      <c r="U6" s="237"/>
      <c r="V6" s="237"/>
      <c r="W6" s="237"/>
      <c r="X6" s="237"/>
      <c r="Y6" s="237"/>
      <c r="Z6" s="237"/>
    </row>
    <row r="7" spans="1:26" s="208" customFormat="1" ht="15" x14ac:dyDescent="0.2">
      <c r="A7" s="375"/>
      <c r="B7" s="219" t="s">
        <v>207</v>
      </c>
      <c r="C7" s="385"/>
      <c r="D7" s="385"/>
      <c r="E7" s="385"/>
      <c r="F7" s="385"/>
      <c r="G7" s="385"/>
      <c r="H7" s="385"/>
      <c r="I7" s="385"/>
      <c r="J7" s="385"/>
      <c r="K7" s="385"/>
      <c r="L7" s="385"/>
      <c r="M7" s="385"/>
      <c r="N7" s="385"/>
      <c r="O7" s="237"/>
      <c r="P7" s="237"/>
      <c r="Q7" s="237"/>
      <c r="R7" s="237"/>
      <c r="S7" s="237"/>
      <c r="T7" s="237"/>
      <c r="U7" s="237"/>
      <c r="V7" s="237"/>
      <c r="W7" s="237"/>
      <c r="X7" s="237"/>
      <c r="Y7" s="237"/>
      <c r="Z7" s="237"/>
    </row>
    <row r="8" spans="1:26" s="222" customFormat="1" ht="36" customHeight="1" x14ac:dyDescent="0.2">
      <c r="B8" s="179"/>
      <c r="C8" s="1236" t="s">
        <v>204</v>
      </c>
      <c r="D8" s="1237"/>
      <c r="E8" s="1238" t="s">
        <v>238</v>
      </c>
      <c r="F8" s="1232"/>
      <c r="G8" s="1239" t="s">
        <v>205</v>
      </c>
      <c r="H8" s="1240"/>
      <c r="I8" s="1238" t="s">
        <v>239</v>
      </c>
      <c r="J8" s="1241"/>
      <c r="K8" s="1232" t="s">
        <v>206</v>
      </c>
      <c r="L8" s="1232"/>
      <c r="M8" s="1232" t="s">
        <v>240</v>
      </c>
      <c r="N8" s="1233"/>
    </row>
    <row r="9" spans="1:26" s="246" customFormat="1" ht="25.5" x14ac:dyDescent="0.2">
      <c r="B9" s="533" t="s">
        <v>513</v>
      </c>
      <c r="C9" s="1375" t="str">
        <f>IF(ISBLANK('4. HTF Tracking'!C8), "", '4. HTF Tracking'!C8)</f>
        <v/>
      </c>
      <c r="D9" s="1376"/>
      <c r="E9" s="1378" t="str">
        <f>IF(ISBLANK('4. HTF Tracking'!E20),"",'4. HTF Tracking'!E20)</f>
        <v/>
      </c>
      <c r="F9" s="1379"/>
      <c r="G9" s="1377" t="str">
        <f>IF(ISBLANK('4. HTF Tracking'!G8),"",'4. HTF Tracking'!G8)</f>
        <v/>
      </c>
      <c r="H9" s="1376"/>
      <c r="I9" s="1378" t="str">
        <f>IF(ISBLANK('4. HTF Tracking'!I20),"",'4. HTF Tracking'!I20)</f>
        <v/>
      </c>
      <c r="J9" s="1379"/>
      <c r="K9" s="1377" t="str">
        <f>IF(ISBLANK('4. HTF Tracking'!K8),"",'4. HTF Tracking'!K8)</f>
        <v/>
      </c>
      <c r="L9" s="1376"/>
      <c r="M9" s="1378" t="str">
        <f>IF(ISBLANK('4. HTF Tracking'!M20),"",'4. HTF Tracking'!M20)</f>
        <v/>
      </c>
      <c r="N9" s="1384"/>
    </row>
    <row r="10" spans="1:26" s="246" customFormat="1" ht="25.5" x14ac:dyDescent="0.2">
      <c r="B10" s="534" t="s">
        <v>514</v>
      </c>
      <c r="C10" s="1367" t="str">
        <f>IF(ISBLANK('4. HTF Tracking'!C59), "", '4. HTF Tracking'!C59)</f>
        <v/>
      </c>
      <c r="D10" s="1368"/>
      <c r="E10" s="1363" t="str">
        <f>IF(ISBLANK('4. HTF Tracking'!E71), "", '4. HTF Tracking'!E71)</f>
        <v/>
      </c>
      <c r="F10" s="1372"/>
      <c r="G10" s="1374" t="str">
        <f>IF(ISBLANK('4. HTF Tracking'!G59),"",'4. HTF Tracking'!G59)</f>
        <v/>
      </c>
      <c r="H10" s="1368"/>
      <c r="I10" s="1363" t="str">
        <f>IF(ISBLANK('4. HTF Tracking'!I71),"",'4. HTF Tracking'!I71)</f>
        <v/>
      </c>
      <c r="J10" s="1372"/>
      <c r="K10" s="1374" t="str">
        <f>IF(ISBLANK('4. HTF Tracking'!K59),"",'4. HTF Tracking'!K59)</f>
        <v/>
      </c>
      <c r="L10" s="1368"/>
      <c r="M10" s="1363" t="str">
        <f>IF(ISBLANK('4. HTF Tracking'!M71),"",'4. HTF Tracking'!M71)</f>
        <v/>
      </c>
      <c r="N10" s="1364"/>
    </row>
    <row r="11" spans="1:26" s="246" customFormat="1" ht="25.5" x14ac:dyDescent="0.2">
      <c r="B11" s="534" t="s">
        <v>515</v>
      </c>
      <c r="C11" s="1367" t="str">
        <f>IF(ISBLANK('4. HTF Tracking'!C110),"",'4. HTF Tracking'!C110)</f>
        <v/>
      </c>
      <c r="D11" s="1368"/>
      <c r="E11" s="1363" t="str">
        <f>IF(ISBLANK('4. HTF Tracking'!E122),"", '4. HTF Tracking'!E122)</f>
        <v/>
      </c>
      <c r="F11" s="1372"/>
      <c r="G11" s="1374" t="str">
        <f>IF(ISBLANK('4. HTF Tracking'!G110),"",'4. HTF Tracking'!G110)</f>
        <v/>
      </c>
      <c r="H11" s="1368"/>
      <c r="I11" s="1363" t="str">
        <f>IF(ISBLANK('4. HTF Tracking'!I122),"",'4. HTF Tracking'!I122)</f>
        <v/>
      </c>
      <c r="J11" s="1372"/>
      <c r="K11" s="1374" t="str">
        <f>IF(ISBLANK('4. HTF Tracking'!K110),"",'4. HTF Tracking'!K110)</f>
        <v/>
      </c>
      <c r="L11" s="1368"/>
      <c r="M11" s="1363" t="str">
        <f>IF(ISBLANK('4. HTF Tracking'!M122),"",'4. HTF Tracking'!M122)</f>
        <v/>
      </c>
      <c r="N11" s="1364"/>
    </row>
    <row r="12" spans="1:26" s="246" customFormat="1" ht="25.5" x14ac:dyDescent="0.2">
      <c r="B12" s="535" t="s">
        <v>516</v>
      </c>
      <c r="C12" s="1369" t="str">
        <f>IF(ISBLANK('4. HTF Tracking'!C161),"", '4. HTF Tracking'!C161)</f>
        <v/>
      </c>
      <c r="D12" s="1370"/>
      <c r="E12" s="1365" t="str">
        <f>IF(ISBLANK('4. HTF Tracking'!E173),"", '4. HTF Tracking'!E173)</f>
        <v/>
      </c>
      <c r="F12" s="1373"/>
      <c r="G12" s="1371" t="str">
        <f>IF(ISBLANK('4. HTF Tracking'!G161),"",'4. HTF Tracking'!G161)</f>
        <v/>
      </c>
      <c r="H12" s="1370"/>
      <c r="I12" s="1365" t="str">
        <f>IF(ISBLANK('4. HTF Tracking'!I173),"",'4. HTF Tracking'!I173)</f>
        <v/>
      </c>
      <c r="J12" s="1373"/>
      <c r="K12" s="1371" t="str">
        <f>IF(ISBLANK('4. HTF Tracking'!K161),"",'4. HTF Tracking'!K161)</f>
        <v/>
      </c>
      <c r="L12" s="1370"/>
      <c r="M12" s="1365" t="str">
        <f>IF(ISBLANK('4. HTF Tracking'!M173),"",'4. HTF Tracking'!M173)</f>
        <v/>
      </c>
      <c r="N12" s="1366"/>
    </row>
    <row r="13" spans="1:26" s="246" customFormat="1" x14ac:dyDescent="0.2"/>
    <row r="14" spans="1:26" s="246" customFormat="1" ht="15" x14ac:dyDescent="0.2">
      <c r="A14" s="375"/>
      <c r="B14" s="219" t="s">
        <v>208</v>
      </c>
      <c r="C14" s="385"/>
      <c r="D14" s="385"/>
      <c r="E14" s="385"/>
      <c r="F14" s="385"/>
      <c r="G14" s="385"/>
      <c r="H14" s="385"/>
      <c r="I14" s="385"/>
      <c r="J14" s="385"/>
      <c r="K14" s="385"/>
      <c r="L14" s="385"/>
      <c r="M14" s="385"/>
      <c r="N14" s="385"/>
    </row>
    <row r="15" spans="1:26" s="246" customFormat="1" ht="36" customHeight="1" x14ac:dyDescent="0.2">
      <c r="A15" s="222"/>
      <c r="B15" s="179"/>
      <c r="C15" s="1250" t="s">
        <v>204</v>
      </c>
      <c r="D15" s="1251"/>
      <c r="E15" s="1252" t="s">
        <v>238</v>
      </c>
      <c r="F15" s="1253"/>
      <c r="G15" s="1386" t="s">
        <v>205</v>
      </c>
      <c r="H15" s="1255"/>
      <c r="I15" s="1255" t="s">
        <v>239</v>
      </c>
      <c r="J15" s="1385"/>
      <c r="K15" s="1255" t="s">
        <v>206</v>
      </c>
      <c r="L15" s="1251"/>
      <c r="M15" s="1252" t="s">
        <v>240</v>
      </c>
      <c r="N15" s="1267"/>
    </row>
    <row r="16" spans="1:26" s="246" customFormat="1" ht="25.5" x14ac:dyDescent="0.2">
      <c r="B16" s="533" t="s">
        <v>513</v>
      </c>
      <c r="C16" s="1375" t="str">
        <f>IF(ISBLANK('4. HTF Tracking'!C24),"",'4. HTF Tracking'!C24)</f>
        <v/>
      </c>
      <c r="D16" s="1380"/>
      <c r="E16" s="1378" t="str">
        <f>IF(ISBLANK('4. HTF Tracking'!E36),"",'4. HTF Tracking'!E36)</f>
        <v/>
      </c>
      <c r="F16" s="1379"/>
      <c r="G16" s="1377" t="str">
        <f>IF(ISBLANK('4. HTF Tracking'!G24),"",'4. HTF Tracking'!G24)</f>
        <v/>
      </c>
      <c r="H16" s="1380"/>
      <c r="I16" s="1378" t="str">
        <f>IF(ISBLANK('4. HTF Tracking'!I36),"",'4. HTF Tracking'!I36)</f>
        <v/>
      </c>
      <c r="J16" s="1379"/>
      <c r="K16" s="1377" t="str">
        <f>IF(ISBLANK('4. HTF Tracking'!K24),"",'4. HTF Tracking'!K24)</f>
        <v/>
      </c>
      <c r="L16" s="1380"/>
      <c r="M16" s="1378" t="str">
        <f>IF(ISBLANK('4. HTF Tracking'!M36),"",'4. HTF Tracking'!M36)</f>
        <v/>
      </c>
      <c r="N16" s="1384"/>
    </row>
    <row r="17" spans="1:14" s="246" customFormat="1" ht="25.5" x14ac:dyDescent="0.2">
      <c r="B17" s="534" t="s">
        <v>514</v>
      </c>
      <c r="C17" s="1367" t="str">
        <f>IF(ISBLANK('4. HTF Tracking'!C75),"",'4. HTF Tracking'!C75)</f>
        <v/>
      </c>
      <c r="D17" s="1383"/>
      <c r="E17" s="1363" t="str">
        <f>IF(ISBLANK('4. HTF Tracking'!E87),"",'4. HTF Tracking'!E87)</f>
        <v/>
      </c>
      <c r="F17" s="1372"/>
      <c r="G17" s="1374" t="str">
        <f>IF(ISBLANK('4. HTF Tracking'!G75),"",'4. HTF Tracking'!G75)</f>
        <v/>
      </c>
      <c r="H17" s="1383"/>
      <c r="I17" s="1363" t="str">
        <f>IF(ISBLANK('4. HTF Tracking'!I87),"",'4. HTF Tracking'!I87)</f>
        <v/>
      </c>
      <c r="J17" s="1372"/>
      <c r="K17" s="1374" t="str">
        <f>IF(ISBLANK('4. HTF Tracking'!K75),"",'4. HTF Tracking'!K75)</f>
        <v/>
      </c>
      <c r="L17" s="1383"/>
      <c r="M17" s="1363" t="str">
        <f>IF(ISBLANK('4. HTF Tracking'!M87),"",'4. HTF Tracking'!M87)</f>
        <v/>
      </c>
      <c r="N17" s="1364"/>
    </row>
    <row r="18" spans="1:14" s="246" customFormat="1" ht="25.5" x14ac:dyDescent="0.2">
      <c r="B18" s="534" t="s">
        <v>515</v>
      </c>
      <c r="C18" s="1367" t="str">
        <f>IF(ISBLANK('4. HTF Tracking'!C126),"",'4. HTF Tracking'!C126)</f>
        <v/>
      </c>
      <c r="D18" s="1383"/>
      <c r="E18" s="1363" t="str">
        <f>IF(ISBLANK('4. HTF Tracking'!E138),"",'4. HTF Tracking'!E138)</f>
        <v/>
      </c>
      <c r="F18" s="1372"/>
      <c r="G18" s="1374" t="str">
        <f>IF(ISBLANK('4. HTF Tracking'!G126),"",'4. HTF Tracking'!G126)</f>
        <v/>
      </c>
      <c r="H18" s="1383"/>
      <c r="I18" s="1363" t="str">
        <f>IF(ISBLANK('4. HTF Tracking'!I138),"",'4. HTF Tracking'!I138)</f>
        <v/>
      </c>
      <c r="J18" s="1372"/>
      <c r="K18" s="1374" t="str">
        <f>IF(ISBLANK('4. HTF Tracking'!K126),"",'4. HTF Tracking'!K126)</f>
        <v/>
      </c>
      <c r="L18" s="1383"/>
      <c r="M18" s="1363" t="str">
        <f>IF(ISBLANK('4. HTF Tracking'!M138),"",'4. HTF Tracking'!M138)</f>
        <v/>
      </c>
      <c r="N18" s="1364"/>
    </row>
    <row r="19" spans="1:14" s="246" customFormat="1" ht="25.5" x14ac:dyDescent="0.2">
      <c r="B19" s="535" t="s">
        <v>516</v>
      </c>
      <c r="C19" s="1369" t="str">
        <f>IF(ISBLANK('4. HTF Tracking'!C177),"",'4. HTF Tracking'!C177)</f>
        <v/>
      </c>
      <c r="D19" s="1387"/>
      <c r="E19" s="1365" t="str">
        <f>IF(ISBLANK('4. HTF Tracking'!E189),"",'4. HTF Tracking'!E189)</f>
        <v/>
      </c>
      <c r="F19" s="1373"/>
      <c r="G19" s="1371" t="str">
        <f>IF(ISBLANK('4. HTF Tracking'!G177),"",'4. HTF Tracking'!G177)</f>
        <v/>
      </c>
      <c r="H19" s="1387"/>
      <c r="I19" s="1365" t="str">
        <f>IF(ISBLANK('4. HTF Tracking'!I189),"",'4. HTF Tracking'!I189)</f>
        <v/>
      </c>
      <c r="J19" s="1373"/>
      <c r="K19" s="1371" t="str">
        <f>IF(ISBLANK('4. HTF Tracking'!K177),"",'4. HTF Tracking'!K177)</f>
        <v/>
      </c>
      <c r="L19" s="1387"/>
      <c r="M19" s="1365" t="str">
        <f>IF(ISBLANK('4. HTF Tracking'!M189),"",'4. HTF Tracking'!M189)</f>
        <v/>
      </c>
      <c r="N19" s="1366"/>
    </row>
    <row r="21" spans="1:14" s="246" customFormat="1" ht="15" x14ac:dyDescent="0.2">
      <c r="A21" s="375"/>
      <c r="B21" s="219" t="s">
        <v>209</v>
      </c>
      <c r="C21" s="385"/>
      <c r="D21" s="385"/>
      <c r="E21" s="385"/>
      <c r="F21" s="385"/>
      <c r="G21" s="385"/>
      <c r="H21" s="385"/>
      <c r="I21" s="385"/>
      <c r="J21" s="385"/>
      <c r="K21" s="385"/>
      <c r="L21" s="385"/>
      <c r="M21" s="385"/>
      <c r="N21" s="385"/>
    </row>
    <row r="22" spans="1:14" s="246" customFormat="1" ht="55.15" customHeight="1" x14ac:dyDescent="0.2">
      <c r="A22" s="222"/>
      <c r="B22" s="179"/>
      <c r="C22" s="1236" t="s">
        <v>212</v>
      </c>
      <c r="D22" s="1328"/>
      <c r="E22" s="1238" t="s">
        <v>241</v>
      </c>
      <c r="F22" s="1232"/>
      <c r="G22" s="1239" t="s">
        <v>212</v>
      </c>
      <c r="H22" s="1328"/>
      <c r="I22" s="1238" t="s">
        <v>242</v>
      </c>
      <c r="J22" s="1232"/>
      <c r="K22" s="1239" t="s">
        <v>212</v>
      </c>
      <c r="L22" s="1328"/>
      <c r="M22" s="1238" t="s">
        <v>243</v>
      </c>
      <c r="N22" s="1347"/>
    </row>
    <row r="23" spans="1:14" s="246" customFormat="1" ht="25.5" x14ac:dyDescent="0.2">
      <c r="B23" s="533" t="s">
        <v>513</v>
      </c>
      <c r="C23" s="1375" t="str">
        <f>IF(ISBLANK('4. HTF Tracking'!C41),"",'4. HTF Tracking'!C41)</f>
        <v/>
      </c>
      <c r="D23" s="1380"/>
      <c r="E23" s="1378" t="str">
        <f>IF(ISBLANK('4. HTF Tracking'!E53),"",'4. HTF Tracking'!E53)</f>
        <v/>
      </c>
      <c r="F23" s="1379"/>
      <c r="G23" s="1377" t="str">
        <f>IF(ISBLANK('4. HTF Tracking'!G41),"",'4. HTF Tracking'!G41)</f>
        <v/>
      </c>
      <c r="H23" s="1380"/>
      <c r="I23" s="1378" t="str">
        <f>IF(ISBLANK('4. HTF Tracking'!I53),"",'4. HTF Tracking'!I53)</f>
        <v/>
      </c>
      <c r="J23" s="1379"/>
      <c r="K23" s="1377" t="str">
        <f>IF(ISBLANK('4. HTF Tracking'!K41),"",'4. HTF Tracking'!K41)</f>
        <v/>
      </c>
      <c r="L23" s="1380"/>
      <c r="M23" s="1378" t="str">
        <f>IF(ISBLANK('4. HTF Tracking'!M53),"",'4. HTF Tracking'!M53)</f>
        <v/>
      </c>
      <c r="N23" s="1384"/>
    </row>
    <row r="24" spans="1:14" s="246" customFormat="1" ht="25.5" x14ac:dyDescent="0.2">
      <c r="B24" s="534" t="s">
        <v>514</v>
      </c>
      <c r="C24" s="1367" t="str">
        <f>IF(ISBLANK('4. HTF Tracking'!C92),"",'4. HTF Tracking'!C92)</f>
        <v/>
      </c>
      <c r="D24" s="1383"/>
      <c r="E24" s="1363" t="str">
        <f>IF(ISBLANK('4. HTF Tracking'!E104),"",'4. HTF Tracking'!E104)</f>
        <v/>
      </c>
      <c r="F24" s="1372"/>
      <c r="G24" s="1374" t="str">
        <f>IF(ISBLANK('4. HTF Tracking'!G92),"",'4. HTF Tracking'!G92)</f>
        <v/>
      </c>
      <c r="H24" s="1383"/>
      <c r="I24" s="1363" t="str">
        <f>IF(ISBLANK('4. HTF Tracking'!I104),"",'4. HTF Tracking'!I104)</f>
        <v/>
      </c>
      <c r="J24" s="1372"/>
      <c r="K24" s="1374" t="str">
        <f>IF(ISBLANK('4. HTF Tracking'!K92),"",'4. HTF Tracking'!K92)</f>
        <v/>
      </c>
      <c r="L24" s="1383"/>
      <c r="M24" s="1363" t="str">
        <f>IF(ISBLANK('4. HTF Tracking'!M104),"",'4. HTF Tracking'!M104)</f>
        <v/>
      </c>
      <c r="N24" s="1364"/>
    </row>
    <row r="25" spans="1:14" s="246" customFormat="1" ht="25.5" x14ac:dyDescent="0.2">
      <c r="B25" s="534" t="s">
        <v>515</v>
      </c>
      <c r="C25" s="1367" t="str">
        <f>IF(ISBLANK('4. HTF Tracking'!C143),"",'4. HTF Tracking'!C143)</f>
        <v/>
      </c>
      <c r="D25" s="1383"/>
      <c r="E25" s="1363" t="str">
        <f>IF(ISBLANK('4. HTF Tracking'!E155),"",'4. HTF Tracking'!E155)</f>
        <v/>
      </c>
      <c r="F25" s="1372"/>
      <c r="G25" s="1374" t="str">
        <f>IF(ISBLANK('4. HTF Tracking'!G143),"",'4. HTF Tracking'!G143)</f>
        <v/>
      </c>
      <c r="H25" s="1383"/>
      <c r="I25" s="1363" t="str">
        <f>IF(ISBLANK('4. HTF Tracking'!I155),"",'4. HTF Tracking'!I155)</f>
        <v/>
      </c>
      <c r="J25" s="1372"/>
      <c r="K25" s="1374" t="str">
        <f>IF(ISBLANK('4. HTF Tracking'!K143),"",'4. HTF Tracking'!K143)</f>
        <v/>
      </c>
      <c r="L25" s="1383"/>
      <c r="M25" s="1363" t="str">
        <f>IF(ISBLANK('4. HTF Tracking'!M155),"",'4. HTF Tracking'!M155)</f>
        <v/>
      </c>
      <c r="N25" s="1364"/>
    </row>
    <row r="26" spans="1:14" s="246" customFormat="1" ht="25.5" x14ac:dyDescent="0.2">
      <c r="B26" s="535" t="s">
        <v>516</v>
      </c>
      <c r="C26" s="1369" t="str">
        <f>IF(ISBLANK('4. HTF Tracking'!C194),"",'4. HTF Tracking'!C194)</f>
        <v/>
      </c>
      <c r="D26" s="1387"/>
      <c r="E26" s="1365" t="str">
        <f>IF(ISBLANK('4. HTF Tracking'!E206),"",'4. HTF Tracking'!E206)</f>
        <v/>
      </c>
      <c r="F26" s="1373"/>
      <c r="G26" s="1371" t="str">
        <f>IF(ISBLANK('4. HTF Tracking'!G194),"",'4. HTF Tracking'!G194)</f>
        <v/>
      </c>
      <c r="H26" s="1387"/>
      <c r="I26" s="1365" t="str">
        <f>IF(ISBLANK('4. HTF Tracking'!I206),"",'4. HTF Tracking'!I206)</f>
        <v/>
      </c>
      <c r="J26" s="1373"/>
      <c r="K26" s="1371" t="str">
        <f>IF(ISBLANK('4. HTF Tracking'!K194),"",'4. HTF Tracking'!K194)</f>
        <v/>
      </c>
      <c r="L26" s="1387"/>
      <c r="M26" s="1365" t="str">
        <f>IF(ISBLANK('4. HTF Tracking'!M206),"",'4. HTF Tracking'!M206)</f>
        <v/>
      </c>
      <c r="N26" s="1366"/>
    </row>
    <row r="27" spans="1:14" x14ac:dyDescent="0.2">
      <c r="B27" s="318"/>
      <c r="C27" s="318"/>
      <c r="D27" s="318"/>
      <c r="E27" s="318"/>
      <c r="F27" s="318"/>
      <c r="G27" s="318"/>
      <c r="H27" s="318"/>
      <c r="I27" s="318"/>
      <c r="J27" s="318"/>
      <c r="K27" s="318"/>
      <c r="L27" s="318"/>
      <c r="M27" s="318"/>
      <c r="N27" s="318"/>
    </row>
    <row r="28" spans="1:14" s="246" customFormat="1" x14ac:dyDescent="0.2">
      <c r="B28" s="479"/>
      <c r="C28" s="480"/>
      <c r="D28" s="480"/>
      <c r="E28" s="480"/>
      <c r="F28" s="480"/>
      <c r="G28" s="480"/>
      <c r="H28" s="480"/>
      <c r="I28" s="480"/>
      <c r="J28" s="480"/>
      <c r="K28" s="480"/>
      <c r="L28" s="480"/>
      <c r="M28" s="480"/>
      <c r="N28" s="480"/>
    </row>
  </sheetData>
  <sheetProtection algorithmName="SHA-512" hashValue="BWVMlOJ8f0sFUZyvi+hVAaVkcwLMVtVUisHP4F/OUHfR2c7wLPBMh5Qmj6IdpcHVDuw4kQXD16vKCrV2bMjZnA==" saltValue="bAZ/r8KINSGErE8DLYnTtQ==" spinCount="100000" sheet="1" objects="1" scenarios="1"/>
  <mergeCells count="92">
    <mergeCell ref="J2:M2"/>
    <mergeCell ref="C22:D22"/>
    <mergeCell ref="C24:D24"/>
    <mergeCell ref="C25:D25"/>
    <mergeCell ref="C17:D17"/>
    <mergeCell ref="C19:D19"/>
    <mergeCell ref="C18:D18"/>
    <mergeCell ref="C16:D16"/>
    <mergeCell ref="I24:J24"/>
    <mergeCell ref="I23:J23"/>
    <mergeCell ref="I25:J25"/>
    <mergeCell ref="G24:H24"/>
    <mergeCell ref="G25:H25"/>
    <mergeCell ref="G19:H19"/>
    <mergeCell ref="E16:F16"/>
    <mergeCell ref="E17:F17"/>
    <mergeCell ref="E18:F18"/>
    <mergeCell ref="E19:F19"/>
    <mergeCell ref="I16:J16"/>
    <mergeCell ref="I19:J19"/>
    <mergeCell ref="I18:J18"/>
    <mergeCell ref="I17:J17"/>
    <mergeCell ref="G17:H17"/>
    <mergeCell ref="E25:F25"/>
    <mergeCell ref="M9:N9"/>
    <mergeCell ref="C26:D26"/>
    <mergeCell ref="E26:F26"/>
    <mergeCell ref="G26:H26"/>
    <mergeCell ref="E23:F23"/>
    <mergeCell ref="C23:D23"/>
    <mergeCell ref="M24:N24"/>
    <mergeCell ref="I26:J26"/>
    <mergeCell ref="G18:H18"/>
    <mergeCell ref="G23:H23"/>
    <mergeCell ref="M26:N26"/>
    <mergeCell ref="E24:F24"/>
    <mergeCell ref="K26:L26"/>
    <mergeCell ref="K15:L15"/>
    <mergeCell ref="K19:L19"/>
    <mergeCell ref="E15:F15"/>
    <mergeCell ref="K16:L16"/>
    <mergeCell ref="I15:J15"/>
    <mergeCell ref="G15:H15"/>
    <mergeCell ref="M15:N15"/>
    <mergeCell ref="K23:L23"/>
    <mergeCell ref="K24:L24"/>
    <mergeCell ref="K25:L25"/>
    <mergeCell ref="M16:N16"/>
    <mergeCell ref="M17:N17"/>
    <mergeCell ref="M23:N23"/>
    <mergeCell ref="M25:N25"/>
    <mergeCell ref="M18:N18"/>
    <mergeCell ref="M19:N19"/>
    <mergeCell ref="K17:L17"/>
    <mergeCell ref="K18:L18"/>
    <mergeCell ref="A5:N5"/>
    <mergeCell ref="M8:N8"/>
    <mergeCell ref="E22:F22"/>
    <mergeCell ref="I22:J22"/>
    <mergeCell ref="K22:L22"/>
    <mergeCell ref="M22:N22"/>
    <mergeCell ref="C15:D15"/>
    <mergeCell ref="G22:H22"/>
    <mergeCell ref="E10:F10"/>
    <mergeCell ref="E8:F8"/>
    <mergeCell ref="I8:J8"/>
    <mergeCell ref="K12:L12"/>
    <mergeCell ref="I11:J11"/>
    <mergeCell ref="I12:J12"/>
    <mergeCell ref="K9:L9"/>
    <mergeCell ref="K10:L10"/>
    <mergeCell ref="I9:J9"/>
    <mergeCell ref="I10:J10"/>
    <mergeCell ref="K8:L8"/>
    <mergeCell ref="K11:L11"/>
    <mergeCell ref="G16:H16"/>
    <mergeCell ref="G8:H8"/>
    <mergeCell ref="C8:D8"/>
    <mergeCell ref="C9:D9"/>
    <mergeCell ref="C10:D10"/>
    <mergeCell ref="G9:H9"/>
    <mergeCell ref="E9:F9"/>
    <mergeCell ref="G10:H10"/>
    <mergeCell ref="M10:N10"/>
    <mergeCell ref="M12:N12"/>
    <mergeCell ref="M11:N11"/>
    <mergeCell ref="C11:D11"/>
    <mergeCell ref="C12:D12"/>
    <mergeCell ref="G12:H12"/>
    <mergeCell ref="E11:F11"/>
    <mergeCell ref="E12:F12"/>
    <mergeCell ref="G11:H11"/>
  </mergeCells>
  <phoneticPr fontId="0" type="noConversion"/>
  <pageMargins left="0.35" right="0.35" top="1" bottom="1" header="0.5" footer="0.25"/>
  <pageSetup scale="91" orientation="portrait" r:id="rId1"/>
  <headerFooter alignWithMargins="0">
    <oddFooter>&amp;C&amp;"Arial,Regular"&amp;P of &amp;N</oddFooter>
  </headerFooter>
  <rowBreaks count="1" manualBreakCount="1">
    <brk id="27" max="13" man="1"/>
  </rowBreaks>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13</xdr:col>
                    <xdr:colOff>19050</xdr:colOff>
                    <xdr:row>0</xdr:row>
                    <xdr:rowOff>266700</xdr:rowOff>
                  </from>
                  <to>
                    <xdr:col>14</xdr:col>
                    <xdr:colOff>247650</xdr:colOff>
                    <xdr:row>1</xdr:row>
                    <xdr:rowOff>304800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23</vt:i4>
      </vt:variant>
    </vt:vector>
  </HeadingPairs>
  <TitlesOfParts>
    <vt:vector size="39" baseType="lpstr">
      <vt:lpstr>Drop-down</vt:lpstr>
      <vt:lpstr>Introduction and Start</vt:lpstr>
      <vt:lpstr>1. Facility Info</vt:lpstr>
      <vt:lpstr>2. Wafer Tracking</vt:lpstr>
      <vt:lpstr>Wafer</vt:lpstr>
      <vt:lpstr>3. GHG Tracking</vt:lpstr>
      <vt:lpstr>GHG Usage</vt:lpstr>
      <vt:lpstr>4. HTF Tracking</vt:lpstr>
      <vt:lpstr>HTF</vt:lpstr>
      <vt:lpstr>5. EmisRedStrategy Tracking</vt:lpstr>
      <vt:lpstr>Emission Reduction Strategy</vt:lpstr>
      <vt:lpstr> Results Summary</vt:lpstr>
      <vt:lpstr>Emissions in Kg and MMTCO2e</vt:lpstr>
      <vt:lpstr>Result (Report)</vt:lpstr>
      <vt:lpstr>InfoFormula</vt:lpstr>
      <vt:lpstr>Facility&amp;Emissions Info</vt:lpstr>
      <vt:lpstr>'Facility&amp;Emissions Info'!Company</vt:lpstr>
      <vt:lpstr>CompanyType</vt:lpstr>
      <vt:lpstr>Gas</vt:lpstr>
      <vt:lpstr>OperationType</vt:lpstr>
      <vt:lpstr>' Results Summary'!Print_Area</vt:lpstr>
      <vt:lpstr>'1. Facility Info'!Print_Area</vt:lpstr>
      <vt:lpstr>'2. Wafer Tracking'!Print_Area</vt:lpstr>
      <vt:lpstr>'3. GHG Tracking'!Print_Area</vt:lpstr>
      <vt:lpstr>'4. HTF Tracking'!Print_Area</vt:lpstr>
      <vt:lpstr>'Emission Reduction Strategy'!Print_Area</vt:lpstr>
      <vt:lpstr>'Emissions in Kg and MMTCO2e'!Print_Area</vt:lpstr>
      <vt:lpstr>'Facility&amp;Emissions Info'!Print_Area</vt:lpstr>
      <vt:lpstr>'GHG Usage'!Print_Area</vt:lpstr>
      <vt:lpstr>HTF!Print_Area</vt:lpstr>
      <vt:lpstr>InfoFormula!Print_Area</vt:lpstr>
      <vt:lpstr>'Introduction and Start'!Print_Area</vt:lpstr>
      <vt:lpstr>'Result (Report)'!Print_Area</vt:lpstr>
      <vt:lpstr>Wafer!Print_Area</vt:lpstr>
      <vt:lpstr>'Emission Reduction Strategy'!Print_Titles</vt:lpstr>
      <vt:lpstr>Process</vt:lpstr>
      <vt:lpstr>Shape</vt:lpstr>
      <vt:lpstr>System</vt:lpstr>
      <vt:lpstr>TorF</vt:lpstr>
    </vt:vector>
  </TitlesOfParts>
  <Company>carb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arb</dc:creator>
  <cp:lastModifiedBy>Lynn Yeung</cp:lastModifiedBy>
  <cp:lastPrinted>2017-03-30T16:55:40Z</cp:lastPrinted>
  <dcterms:created xsi:type="dcterms:W3CDTF">2008-07-30T16:02:56Z</dcterms:created>
  <dcterms:modified xsi:type="dcterms:W3CDTF">2018-05-29T16:39:25Z</dcterms:modified>
</cp:coreProperties>
</file>